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40" windowWidth="19420" windowHeight="7970"/>
  </bookViews>
  <sheets>
    <sheet name="Hoja1" sheetId="1" r:id="rId1"/>
    <sheet name="Hoja2" sheetId="2" r:id="rId2"/>
    <sheet name="Hoja3" sheetId="3" r:id="rId3"/>
  </sheets>
  <calcPr calcId="145621"/>
</workbook>
</file>

<file path=xl/calcChain.xml><?xml version="1.0" encoding="utf-8"?>
<calcChain xmlns="http://schemas.openxmlformats.org/spreadsheetml/2006/main">
  <c r="X8" i="1" l="1"/>
  <c r="W7" i="1"/>
  <c r="Q16" i="1" l="1"/>
  <c r="O16" i="1"/>
  <c r="P16" i="1"/>
  <c r="M4" i="1"/>
  <c r="M8" i="1"/>
  <c r="L16" i="1"/>
  <c r="L17" i="1" s="1"/>
  <c r="M10" i="1"/>
  <c r="M13" i="1"/>
  <c r="N13" i="1"/>
  <c r="O13" i="1"/>
  <c r="P13" i="1"/>
  <c r="Q13" i="1"/>
  <c r="Q12" i="1"/>
  <c r="L20" i="1"/>
  <c r="M20" i="1"/>
  <c r="Q20" i="1"/>
  <c r="P20" i="1"/>
  <c r="O20" i="1"/>
  <c r="N20" i="1"/>
  <c r="Q19" i="1"/>
  <c r="P19" i="1"/>
  <c r="O19" i="1"/>
  <c r="N19" i="1"/>
  <c r="M19" i="1"/>
  <c r="L19" i="1"/>
  <c r="Q18" i="1"/>
  <c r="P18" i="1"/>
  <c r="O18" i="1"/>
  <c r="N18" i="1"/>
  <c r="M18" i="1"/>
  <c r="L18" i="1"/>
  <c r="N16" i="1"/>
  <c r="M16" i="1"/>
  <c r="Q14" i="1"/>
  <c r="P14" i="1"/>
  <c r="O14" i="1"/>
  <c r="N14" i="1"/>
  <c r="M14" i="1"/>
  <c r="L14" i="1"/>
  <c r="L13" i="1"/>
  <c r="P12" i="1"/>
  <c r="O12" i="1"/>
  <c r="N12" i="1"/>
  <c r="M12" i="1"/>
  <c r="L12" i="1"/>
  <c r="Q10" i="1"/>
  <c r="P10" i="1"/>
  <c r="O10" i="1"/>
  <c r="N10" i="1"/>
  <c r="L10" i="1"/>
  <c r="Q9" i="1"/>
  <c r="P9" i="1"/>
  <c r="O9" i="1"/>
  <c r="N9" i="1"/>
  <c r="M9" i="1"/>
  <c r="L9" i="1"/>
  <c r="Q8" i="1"/>
  <c r="P8" i="1"/>
  <c r="O8" i="1"/>
  <c r="N8" i="1"/>
  <c r="L8" i="1"/>
  <c r="Q7" i="1"/>
  <c r="P7" i="1"/>
  <c r="O7" i="1"/>
  <c r="N7" i="1"/>
  <c r="M7" i="1"/>
  <c r="L7" i="1"/>
  <c r="Q6" i="1"/>
  <c r="P6" i="1"/>
  <c r="O6" i="1"/>
  <c r="N6" i="1"/>
  <c r="M6" i="1"/>
  <c r="R6" i="1" s="1"/>
  <c r="L6" i="1"/>
  <c r="Q5" i="1"/>
  <c r="P5" i="1"/>
  <c r="O5" i="1"/>
  <c r="R5" i="1" s="1"/>
  <c r="N5" i="1"/>
  <c r="M5" i="1"/>
  <c r="L5" i="1"/>
  <c r="Q4" i="1"/>
  <c r="P4" i="1"/>
  <c r="O4" i="1"/>
  <c r="N4" i="1"/>
  <c r="L4" i="1"/>
  <c r="R14" i="1" l="1"/>
  <c r="T14" i="1" s="1"/>
  <c r="R13" i="1"/>
  <c r="R12" i="1"/>
  <c r="S12" i="1" s="1"/>
  <c r="R10" i="1"/>
  <c r="R8" i="1"/>
  <c r="W8" i="1" s="1"/>
  <c r="R20" i="1"/>
  <c r="W20" i="1" s="1"/>
  <c r="R19" i="1"/>
  <c r="R18" i="1"/>
  <c r="R9" i="1"/>
  <c r="W9" i="1" s="1"/>
  <c r="R7" i="1"/>
  <c r="R4" i="1"/>
  <c r="R16" i="1"/>
  <c r="L15" i="1"/>
  <c r="P22" i="1"/>
  <c r="M22" i="1"/>
  <c r="Q22" i="1"/>
  <c r="O22" i="1"/>
  <c r="N22" i="1"/>
  <c r="L11" i="1"/>
  <c r="L21" i="1"/>
  <c r="S13" i="1" l="1"/>
  <c r="W13" i="1"/>
  <c r="W10" i="1"/>
  <c r="V10" i="1"/>
  <c r="U10" i="1"/>
  <c r="T10" i="1"/>
  <c r="S10" i="1"/>
  <c r="W5" i="1"/>
  <c r="U5" i="1"/>
  <c r="V5" i="1"/>
  <c r="S5" i="1"/>
  <c r="T5" i="1"/>
  <c r="T16" i="1"/>
  <c r="U16" i="1"/>
  <c r="S16" i="1"/>
  <c r="W16" i="1"/>
  <c r="V16" i="1"/>
  <c r="T18" i="1"/>
  <c r="S18" i="1"/>
  <c r="U18" i="1"/>
  <c r="W18" i="1"/>
  <c r="V18" i="1"/>
  <c r="V14" i="1"/>
  <c r="W14" i="1"/>
  <c r="S14" i="1"/>
  <c r="U14" i="1"/>
  <c r="V13" i="1"/>
  <c r="U13" i="1"/>
  <c r="T13" i="1"/>
  <c r="V12" i="1"/>
  <c r="T12" i="1"/>
  <c r="W12" i="1"/>
  <c r="U12" i="1"/>
  <c r="T8" i="1"/>
  <c r="V8" i="1"/>
  <c r="U8" i="1"/>
  <c r="S8" i="1"/>
  <c r="T7" i="1"/>
  <c r="S7" i="1"/>
  <c r="V7" i="1"/>
  <c r="U7" i="1"/>
  <c r="U4" i="1"/>
  <c r="W4" i="1"/>
  <c r="V4" i="1"/>
  <c r="T4" i="1"/>
  <c r="S4" i="1"/>
  <c r="V9" i="1"/>
  <c r="U9" i="1"/>
  <c r="T9" i="1"/>
  <c r="S9" i="1"/>
  <c r="U6" i="1"/>
  <c r="T6" i="1"/>
  <c r="S6" i="1"/>
  <c r="W6" i="1"/>
  <c r="V6" i="1"/>
  <c r="T20" i="1"/>
  <c r="V20" i="1"/>
  <c r="U20" i="1"/>
  <c r="S20" i="1"/>
  <c r="V19" i="1"/>
  <c r="U19" i="1"/>
  <c r="T19" i="1"/>
  <c r="S19" i="1"/>
  <c r="W19" i="1"/>
  <c r="R21" i="1"/>
  <c r="Y18" i="1" s="1"/>
  <c r="O23" i="1"/>
  <c r="N23" i="1"/>
  <c r="M23" i="1"/>
  <c r="P23" i="1"/>
  <c r="Q23" i="1"/>
  <c r="R17" i="1"/>
  <c r="R11" i="1"/>
  <c r="R15" i="1"/>
  <c r="X12" i="1" l="1"/>
  <c r="X13" i="1"/>
  <c r="X14" i="1"/>
  <c r="X5" i="1"/>
  <c r="X10" i="1"/>
  <c r="Z18" i="1"/>
  <c r="X9" i="1"/>
  <c r="X7" i="1"/>
  <c r="X6" i="1"/>
  <c r="X20" i="1"/>
  <c r="X19" i="1"/>
  <c r="S22" i="1"/>
  <c r="AB18" i="1"/>
  <c r="AA19" i="1"/>
  <c r="Y19" i="1"/>
  <c r="AC19" i="1"/>
  <c r="AA20" i="1"/>
  <c r="AA18" i="1"/>
  <c r="Z19" i="1"/>
  <c r="AB20" i="1"/>
  <c r="Y20" i="1"/>
  <c r="Z20" i="1"/>
  <c r="AB19" i="1"/>
  <c r="AC20" i="1"/>
  <c r="AA16" i="1"/>
  <c r="T22" i="1"/>
  <c r="Z16" i="1"/>
  <c r="Y16" i="1"/>
  <c r="Y13" i="1"/>
  <c r="AC13" i="1"/>
  <c r="AB14" i="1"/>
  <c r="AB12" i="1"/>
  <c r="AA12" i="1"/>
  <c r="Z14" i="1"/>
  <c r="Y12" i="1"/>
  <c r="Z13" i="1"/>
  <c r="Y14" i="1"/>
  <c r="AC14" i="1"/>
  <c r="AC12" i="1"/>
  <c r="AB13" i="1"/>
  <c r="AA14" i="1"/>
  <c r="AA13" i="1"/>
  <c r="Z12" i="1"/>
  <c r="X4" i="1"/>
  <c r="Z5" i="1"/>
  <c r="Y6" i="1"/>
  <c r="AC6" i="1"/>
  <c r="AB7" i="1"/>
  <c r="AA8" i="1"/>
  <c r="Z9" i="1"/>
  <c r="Y10" i="1"/>
  <c r="AC10" i="1"/>
  <c r="AC4" i="1"/>
  <c r="AB5" i="1"/>
  <c r="Z7" i="1"/>
  <c r="AC8" i="1"/>
  <c r="AA10" i="1"/>
  <c r="AA5" i="1"/>
  <c r="AC7" i="1"/>
  <c r="AA9" i="1"/>
  <c r="Z4" i="1"/>
  <c r="Y5" i="1"/>
  <c r="AC5" i="1"/>
  <c r="AB6" i="1"/>
  <c r="AA7" i="1"/>
  <c r="Z8" i="1"/>
  <c r="Y9" i="1"/>
  <c r="AC9" i="1"/>
  <c r="AB10" i="1"/>
  <c r="AB4" i="1"/>
  <c r="AA6" i="1"/>
  <c r="Y8" i="1"/>
  <c r="AB9" i="1"/>
  <c r="AA4" i="1"/>
  <c r="Z6" i="1"/>
  <c r="Y7" i="1"/>
  <c r="AB8" i="1"/>
  <c r="Z10" i="1"/>
  <c r="Y4" i="1"/>
  <c r="T23" i="1" l="1"/>
  <c r="T24" i="1" s="1"/>
  <c r="X15" i="1"/>
  <c r="X11" i="1"/>
  <c r="S23" i="1"/>
  <c r="S24" i="1" s="1"/>
  <c r="AA22" i="1"/>
  <c r="AD19" i="1"/>
  <c r="AD20" i="1"/>
  <c r="U22" i="1"/>
  <c r="AC18" i="1"/>
  <c r="AD18" i="1" s="1"/>
  <c r="X18" i="1"/>
  <c r="X21" i="1" s="1"/>
  <c r="AD13" i="1"/>
  <c r="AD7" i="1"/>
  <c r="AD8" i="1"/>
  <c r="AD6" i="1"/>
  <c r="AD9" i="1"/>
  <c r="AD10" i="1"/>
  <c r="AD12" i="1"/>
  <c r="AD14" i="1"/>
  <c r="Z22" i="1"/>
  <c r="AD5" i="1"/>
  <c r="Y22" i="1"/>
  <c r="AD4" i="1"/>
  <c r="U23" i="1" l="1"/>
  <c r="U24" i="1" s="1"/>
  <c r="AD11" i="1"/>
  <c r="AF11" i="1" s="1"/>
  <c r="AD21" i="1"/>
  <c r="AF21" i="1" s="1"/>
  <c r="V22" i="1"/>
  <c r="AB16" i="1"/>
  <c r="AA23" i="1"/>
  <c r="AA24" i="1" s="1"/>
  <c r="Z23" i="1"/>
  <c r="Z24" i="1" s="1"/>
  <c r="Y23" i="1"/>
  <c r="Y24" i="1" s="1"/>
  <c r="AD15" i="1"/>
  <c r="AF15" i="1" s="1"/>
  <c r="V23" i="1" l="1"/>
  <c r="V24" i="1" s="1"/>
  <c r="AB22" i="1"/>
  <c r="AC16" i="1"/>
  <c r="AC22" i="1" s="1"/>
  <c r="W22" i="1"/>
  <c r="X16" i="1"/>
  <c r="X17" i="1" s="1"/>
  <c r="W23" i="1" l="1"/>
  <c r="W24" i="1" s="1"/>
  <c r="AB23" i="1"/>
  <c r="AB24" i="1" s="1"/>
  <c r="AC23" i="1"/>
  <c r="AC24" i="1" s="1"/>
  <c r="AD16" i="1"/>
  <c r="AD17" i="1" s="1"/>
  <c r="AF17" i="1" s="1"/>
  <c r="AF24" i="1" l="1"/>
  <c r="C26" i="1" s="1"/>
  <c r="AF23" i="1"/>
</calcChain>
</file>

<file path=xl/comments1.xml><?xml version="1.0" encoding="utf-8"?>
<comments xmlns="http://schemas.openxmlformats.org/spreadsheetml/2006/main">
  <authors>
    <author xml:space="preserve"> </author>
  </authors>
  <commentList>
    <comment ref="S25" authorId="0">
      <text>
        <r>
          <rPr>
            <b/>
            <sz val="9"/>
            <color indexed="81"/>
            <rFont val="Tahoma"/>
            <family val="2"/>
          </rPr>
          <t xml:space="preserve"> :</t>
        </r>
        <r>
          <rPr>
            <sz val="9"/>
            <color indexed="81"/>
            <rFont val="Tahoma"/>
            <family val="2"/>
          </rPr>
          <t xml:space="preserve">
las columnas desde S a AD, lo que hacen es ponderar por año cada una de las reducciones sucesivas que se van realizando, partiendo de los puntos máximos reducidos conseguidos en un año, el primer caso el máximo cada 5 años que te hace perder puntos, y se reparte uniformemente. Segundo caso, máximo nº por bloques que también te haría perder puntos y se reparten uniformente. finalmente se descuentan los 25 ptos máximo por año. La suma total por bloques no puede ser de más de 130 puntos, la suma total por años no puede ser de más de 125, el resto de casos, se habrán ido tamizando por el máximo por año, cada 5 años, ...
</t>
        </r>
      </text>
    </comment>
  </commentList>
</comments>
</file>

<file path=xl/sharedStrings.xml><?xml version="1.0" encoding="utf-8"?>
<sst xmlns="http://schemas.openxmlformats.org/spreadsheetml/2006/main" count="82" uniqueCount="69">
  <si>
    <t>Puntos por actividad</t>
  </si>
  <si>
    <t>Máximo de puntos por año y actividad</t>
  </si>
  <si>
    <t>Máximo de puntos en los 5 años de actividad</t>
  </si>
  <si>
    <t>Notas</t>
  </si>
  <si>
    <t>Puntos por año</t>
  </si>
  <si>
    <t>Puntos en 5 años</t>
  </si>
  <si>
    <t>Puntos máximos por año</t>
  </si>
  <si>
    <t>Puntos máximos en 5 años</t>
  </si>
  <si>
    <t>Nº</t>
  </si>
  <si>
    <t>ACTIVIDAD</t>
  </si>
  <si>
    <t>Miembro de una asociación de END, participación en conferencias sobre ensayos no destructivos (END). Participación en cursos sobre END</t>
  </si>
  <si>
    <t>a)</t>
  </si>
  <si>
    <t>2.1</t>
  </si>
  <si>
    <t>Participación en comités de normalización nacionales o internacionales de normalización</t>
  </si>
  <si>
    <t>2.2</t>
  </si>
  <si>
    <t>Presidencia de un comité de normalización</t>
  </si>
  <si>
    <t>a) b)</t>
  </si>
  <si>
    <t>3.1</t>
  </si>
  <si>
    <t>Participación en reuniones de otros comités de END</t>
  </si>
  <si>
    <t>3.2</t>
  </si>
  <si>
    <t>Presidencia de reuniones de otros comités de END</t>
  </si>
  <si>
    <t>4.1</t>
  </si>
  <si>
    <t>Participación en reuniones de grupos de trabajo relativos a los END</t>
  </si>
  <si>
    <t>4.2</t>
  </si>
  <si>
    <t>Coordinación de grupos de trabajo relativos a los END</t>
  </si>
  <si>
    <t xml:space="preserve">Suma de 1 a 4= 20 </t>
  </si>
  <si>
    <t>Total de puntos de 1 a 4</t>
  </si>
  <si>
    <t>5.1</t>
  </si>
  <si>
    <t>Publicaciones o contribuciones científicas o técnicas relativas a los END</t>
  </si>
  <si>
    <t>c) d)</t>
  </si>
  <si>
    <t>5.2</t>
  </si>
  <si>
    <t>5.3</t>
  </si>
  <si>
    <t>Actividad de investigación den ensayos no destructivos</t>
  </si>
  <si>
    <t>Cursos de formación en END (por 2 h). Examinador de END (por examen)</t>
  </si>
  <si>
    <t>d)</t>
  </si>
  <si>
    <t>7.1</t>
  </si>
  <si>
    <t>Aplicación de un método de ensayo en una instalación o centro de examnen (por cada año completo)</t>
  </si>
  <si>
    <t>7.2</t>
  </si>
  <si>
    <t>Gestión de litigios con clientes</t>
  </si>
  <si>
    <t>7.3</t>
  </si>
  <si>
    <t>Desarrollo de aplicaciones de ensayos no destructivos</t>
  </si>
  <si>
    <t>a</t>
  </si>
  <si>
    <t>Número máximo de puntos por actividades de 1 a 4 =20</t>
  </si>
  <si>
    <t>Suma de 7= 50</t>
  </si>
  <si>
    <t>Total de puntos de 7</t>
  </si>
  <si>
    <t>b</t>
  </si>
  <si>
    <t>Puntos concedidos por la participación en reuniones como miembro o moderador</t>
  </si>
  <si>
    <t>Puntos  por año</t>
  </si>
  <si>
    <t>c</t>
  </si>
  <si>
    <t>En caso de que haya mas de un autor, el autor principal es el que debe definir el número de puntos para los otros autores</t>
  </si>
  <si>
    <t>Puntos maximos por año</t>
  </si>
  <si>
    <t>d</t>
  </si>
  <si>
    <t xml:space="preserve">Revisada por CERTIAEND la documentación recibida </t>
  </si>
  <si>
    <t>con los requisitos de recetificación</t>
  </si>
  <si>
    <t>Total de puntos de 6</t>
  </si>
  <si>
    <t>Suma de 5= 30</t>
  </si>
  <si>
    <t>Suma de 5 = 30</t>
  </si>
  <si>
    <t>Total de puntos de 5</t>
  </si>
  <si>
    <t>Suma de 6 = 30</t>
  </si>
  <si>
    <t>Suma de 6= 30</t>
  </si>
  <si>
    <t>Trabajos de publicados de investigación sobre END publicados</t>
  </si>
  <si>
    <t>SUMA TOTAL DE PUNTOS sin reducción 25/año</t>
  </si>
  <si>
    <t xml:space="preserve">suma ponderada  </t>
  </si>
  <si>
    <t>al maximo por 5 años</t>
  </si>
  <si>
    <t>maximo por bloques</t>
  </si>
  <si>
    <t>SUMA TOTAL DE PUNTOS con reducción max 25 pto/año</t>
  </si>
  <si>
    <t>Ponderado al máximo cada 5 años</t>
  </si>
  <si>
    <t>Ponderado por máximo de bloques</t>
  </si>
  <si>
    <t>Número máximo de puntos paracad una de las actividades de 5 y 6, 30 y para la actividad 7, 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</si>
</sst>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9"/>
      <name val="Arial"/>
      <family val="2"/>
    </font>
    <font>
      <sz val="8"/>
      <name val="Arial"/>
      <family val="2"/>
    </font>
    <font>
      <b/>
      <sz val="9"/>
      <name val="Arial"/>
      <family val="2"/>
    </font>
    <font>
      <b/>
      <sz val="10"/>
      <name val="Arial"/>
      <family val="2"/>
    </font>
    <font>
      <sz val="9"/>
      <color indexed="81"/>
      <name val="Tahoma"/>
      <family val="2"/>
    </font>
    <font>
      <b/>
      <sz val="9"/>
      <color indexed="81"/>
      <name val="Tahoma"/>
      <family val="2"/>
    </font>
  </fonts>
  <fills count="15">
    <fill>
      <patternFill patternType="none"/>
    </fill>
    <fill>
      <patternFill patternType="gray125"/>
    </fill>
    <fill>
      <patternFill patternType="solid">
        <fgColor indexed="22"/>
        <bgColor indexed="64"/>
      </patternFill>
    </fill>
    <fill>
      <patternFill patternType="gray0625">
        <bgColor indexed="22"/>
      </patternFill>
    </fill>
    <fill>
      <patternFill patternType="gray0625">
        <bgColor indexed="41"/>
      </patternFill>
    </fill>
    <fill>
      <patternFill patternType="gray0625"/>
    </fill>
    <fill>
      <patternFill patternType="solid">
        <fgColor theme="0"/>
        <bgColor indexed="64"/>
      </patternFill>
    </fill>
    <fill>
      <patternFill patternType="solid">
        <fgColor rgb="FF92D050"/>
        <bgColor indexed="64"/>
      </patternFill>
    </fill>
    <fill>
      <patternFill patternType="gray0625">
        <bgColor rgb="FF92D050"/>
      </patternFill>
    </fill>
    <fill>
      <patternFill patternType="gray0625">
        <bgColor rgb="FFFFFF66"/>
      </patternFill>
    </fill>
    <fill>
      <patternFill patternType="gray0625">
        <bgColor rgb="FFFFFF00"/>
      </patternFill>
    </fill>
    <fill>
      <patternFill patternType="gray0625">
        <bgColor rgb="FF00FFFF"/>
      </patternFill>
    </fill>
    <fill>
      <patternFill patternType="solid">
        <fgColor rgb="FF00FFFF"/>
        <bgColor indexed="64"/>
      </patternFill>
    </fill>
    <fill>
      <patternFill patternType="solid">
        <fgColor rgb="FFFFFF00"/>
        <bgColor indexed="64"/>
      </patternFill>
    </fill>
    <fill>
      <patternFill patternType="gray0625">
        <bgColor theme="0" tint="-0.249977111117893"/>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s>
  <cellStyleXfs count="1">
    <xf numFmtId="0" fontId="0" fillId="0" borderId="0"/>
  </cellStyleXfs>
  <cellXfs count="115">
    <xf numFmtId="0" fontId="0" fillId="0" borderId="0" xfId="0"/>
    <xf numFmtId="0" fontId="0" fillId="2" borderId="1" xfId="0" applyFill="1" applyBorder="1" applyProtection="1">
      <protection locked="0"/>
    </xf>
    <xf numFmtId="0" fontId="4" fillId="3" borderId="1" xfId="0" applyFont="1" applyFill="1" applyBorder="1" applyProtection="1"/>
    <xf numFmtId="0" fontId="0" fillId="0" borderId="0" xfId="0" applyFill="1" applyBorder="1" applyProtection="1"/>
    <xf numFmtId="0" fontId="4" fillId="3" borderId="9" xfId="0" applyFont="1" applyFill="1" applyBorder="1" applyProtection="1"/>
    <xf numFmtId="0" fontId="4" fillId="0" borderId="0" xfId="0" applyFont="1" applyBorder="1" applyProtection="1"/>
    <xf numFmtId="0" fontId="0" fillId="0" borderId="0" xfId="0" applyBorder="1" applyProtection="1"/>
    <xf numFmtId="0" fontId="4" fillId="5" borderId="1" xfId="0" applyFont="1" applyFill="1" applyBorder="1" applyProtection="1"/>
    <xf numFmtId="0" fontId="0" fillId="8" borderId="1" xfId="0" applyFill="1" applyBorder="1" applyProtection="1"/>
    <xf numFmtId="0" fontId="4" fillId="8" borderId="1" xfId="0" applyFont="1" applyFill="1" applyBorder="1" applyProtection="1"/>
    <xf numFmtId="0" fontId="4" fillId="9" borderId="1" xfId="0" applyFont="1" applyFill="1" applyBorder="1" applyProtection="1"/>
    <xf numFmtId="0" fontId="4" fillId="6" borderId="13" xfId="0" applyFont="1" applyFill="1" applyBorder="1" applyProtection="1"/>
    <xf numFmtId="0" fontId="0" fillId="12" borderId="1" xfId="0" applyFill="1" applyBorder="1" applyProtection="1">
      <protection locked="0"/>
    </xf>
    <xf numFmtId="0" fontId="0" fillId="11" borderId="1" xfId="0" applyFill="1" applyBorder="1" applyProtection="1"/>
    <xf numFmtId="0" fontId="4" fillId="11" borderId="1" xfId="0" applyFont="1" applyFill="1" applyBorder="1" applyProtection="1"/>
    <xf numFmtId="0" fontId="0" fillId="13" borderId="1" xfId="0" applyFill="1" applyBorder="1" applyProtection="1">
      <protection locked="0"/>
    </xf>
    <xf numFmtId="0" fontId="0" fillId="10" borderId="1" xfId="0" applyFill="1" applyBorder="1" applyProtection="1"/>
    <xf numFmtId="0" fontId="4" fillId="10" borderId="1" xfId="0" applyFont="1" applyFill="1" applyBorder="1" applyProtection="1"/>
    <xf numFmtId="0" fontId="4" fillId="0" borderId="0" xfId="0" applyFont="1" applyBorder="1" applyAlignment="1" applyProtection="1">
      <alignment horizontal="center"/>
    </xf>
    <xf numFmtId="0" fontId="1" fillId="0" borderId="0" xfId="0" applyFont="1" applyBorder="1" applyAlignment="1" applyProtection="1">
      <alignment wrapText="1"/>
    </xf>
    <xf numFmtId="0" fontId="2" fillId="0" borderId="1" xfId="0" applyFont="1" applyBorder="1" applyAlignment="1" applyProtection="1">
      <alignment horizontal="center" textRotation="90" wrapText="1"/>
    </xf>
    <xf numFmtId="0" fontId="2" fillId="0" borderId="2"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textRotation="90" wrapText="1"/>
    </xf>
    <xf numFmtId="0" fontId="0" fillId="0" borderId="1" xfId="0" applyBorder="1" applyAlignment="1" applyProtection="1">
      <alignment horizontal="center" vertical="center" wrapText="1"/>
    </xf>
    <xf numFmtId="0" fontId="0" fillId="0" borderId="0" xfId="0" applyBorder="1" applyAlignment="1" applyProtection="1">
      <alignment horizontal="center" textRotation="90" wrapText="1"/>
    </xf>
    <xf numFmtId="0" fontId="0" fillId="0" borderId="0" xfId="0" applyProtection="1"/>
    <xf numFmtId="0" fontId="0" fillId="0" borderId="0" xfId="0" applyBorder="1" applyAlignment="1" applyProtection="1">
      <alignment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1" fillId="0" borderId="1" xfId="0" applyFont="1" applyBorder="1" applyAlignment="1" applyProtection="1">
      <alignment wrapText="1"/>
    </xf>
    <xf numFmtId="0" fontId="3" fillId="0" borderId="2" xfId="0" applyFont="1" applyBorder="1" applyAlignment="1" applyProtection="1">
      <alignment horizontal="center" vertical="top" wrapText="1"/>
    </xf>
    <xf numFmtId="0" fontId="4" fillId="0" borderId="1" xfId="0" applyFont="1" applyBorder="1" applyProtection="1"/>
    <xf numFmtId="0" fontId="0" fillId="0" borderId="0" xfId="0" applyBorder="1" applyAlignment="1" applyProtection="1">
      <alignment horizontal="center" wrapText="1"/>
    </xf>
    <xf numFmtId="0" fontId="1" fillId="2" borderId="1" xfId="0" applyFont="1" applyFill="1" applyBorder="1" applyAlignment="1" applyProtection="1">
      <alignment horizontal="center" vertical="top" wrapText="1"/>
    </xf>
    <xf numFmtId="0" fontId="2" fillId="2" borderId="2" xfId="0" applyFont="1" applyFill="1" applyBorder="1" applyAlignment="1" applyProtection="1">
      <alignment horizontal="justify" vertical="top" wrapText="1"/>
    </xf>
    <xf numFmtId="0" fontId="2" fillId="2" borderId="1" xfId="0" applyFont="1" applyFill="1" applyBorder="1" applyAlignment="1" applyProtection="1">
      <alignment vertical="top" wrapText="1"/>
    </xf>
    <xf numFmtId="0" fontId="2" fillId="2" borderId="2"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2" fillId="0" borderId="10" xfId="0" applyFont="1" applyFill="1" applyBorder="1" applyAlignment="1" applyProtection="1">
      <alignment horizontal="justify"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0" fillId="2" borderId="9" xfId="0" applyFill="1" applyBorder="1" applyAlignment="1" applyProtection="1">
      <alignment horizontal="center"/>
    </xf>
    <xf numFmtId="0" fontId="2" fillId="3" borderId="2" xfId="0" applyFont="1" applyFill="1" applyBorder="1" applyAlignment="1" applyProtection="1"/>
    <xf numFmtId="0" fontId="2" fillId="3" borderId="10" xfId="0" applyFont="1" applyFill="1" applyBorder="1" applyAlignment="1" applyProtection="1"/>
    <xf numFmtId="0" fontId="1" fillId="12" borderId="12" xfId="0" applyFont="1" applyFill="1" applyBorder="1" applyAlignment="1" applyProtection="1">
      <alignment vertical="top" wrapText="1"/>
    </xf>
    <xf numFmtId="0" fontId="2" fillId="12" borderId="2" xfId="0" applyFont="1" applyFill="1" applyBorder="1" applyAlignment="1" applyProtection="1">
      <alignment horizontal="justify" vertical="top" wrapText="1"/>
    </xf>
    <xf numFmtId="0" fontId="2" fillId="12" borderId="1" xfId="0" applyFont="1" applyFill="1" applyBorder="1" applyAlignment="1" applyProtection="1">
      <alignment vertical="top" wrapText="1"/>
    </xf>
    <xf numFmtId="0" fontId="2" fillId="12" borderId="1" xfId="0" applyFont="1" applyFill="1" applyBorder="1" applyAlignment="1" applyProtection="1">
      <alignment horizontal="center" vertical="top" wrapText="1"/>
    </xf>
    <xf numFmtId="0" fontId="1" fillId="12" borderId="1" xfId="0" applyFont="1" applyFill="1" applyBorder="1" applyAlignment="1" applyProtection="1">
      <alignment vertical="top" wrapText="1"/>
    </xf>
    <xf numFmtId="0" fontId="1" fillId="6" borderId="9" xfId="0" applyFont="1" applyFill="1" applyBorder="1" applyAlignment="1" applyProtection="1">
      <alignment vertical="top" wrapText="1"/>
    </xf>
    <xf numFmtId="0" fontId="2" fillId="6" borderId="3" xfId="0" applyFont="1" applyFill="1" applyBorder="1" applyAlignment="1" applyProtection="1">
      <alignment horizontal="justify" vertical="top" wrapText="1"/>
    </xf>
    <xf numFmtId="0" fontId="2" fillId="6" borderId="9" xfId="0" applyFont="1" applyFill="1" applyBorder="1" applyAlignment="1" applyProtection="1">
      <alignment vertical="top" wrapText="1"/>
    </xf>
    <xf numFmtId="0" fontId="2" fillId="6" borderId="9" xfId="0" applyFont="1" applyFill="1" applyBorder="1" applyAlignment="1" applyProtection="1">
      <alignment horizontal="center" vertical="top" wrapText="1"/>
    </xf>
    <xf numFmtId="0" fontId="0" fillId="12" borderId="1" xfId="0" applyFill="1" applyBorder="1" applyAlignment="1" applyProtection="1">
      <alignment horizontal="center"/>
    </xf>
    <xf numFmtId="0" fontId="2" fillId="11" borderId="2" xfId="0" applyFont="1" applyFill="1" applyBorder="1" applyAlignment="1" applyProtection="1"/>
    <xf numFmtId="0" fontId="2" fillId="11" borderId="10" xfId="0" applyFont="1" applyFill="1" applyBorder="1" applyAlignment="1" applyProtection="1"/>
    <xf numFmtId="0" fontId="1" fillId="7" borderId="9" xfId="0" applyFont="1" applyFill="1" applyBorder="1" applyAlignment="1" applyProtection="1">
      <alignment vertical="top" wrapText="1"/>
    </xf>
    <xf numFmtId="0" fontId="2" fillId="7" borderId="3" xfId="0" applyFont="1" applyFill="1" applyBorder="1" applyAlignment="1" applyProtection="1">
      <alignment horizontal="justify" vertical="top" wrapText="1"/>
    </xf>
    <xf numFmtId="0" fontId="2" fillId="7" borderId="9" xfId="0" applyFont="1" applyFill="1" applyBorder="1" applyAlignment="1" applyProtection="1">
      <alignment vertical="top" wrapText="1"/>
    </xf>
    <xf numFmtId="0" fontId="2" fillId="7" borderId="9" xfId="0" applyFont="1" applyFill="1" applyBorder="1" applyAlignment="1" applyProtection="1">
      <alignment horizontal="center" vertical="top" wrapText="1"/>
    </xf>
    <xf numFmtId="0" fontId="1" fillId="7" borderId="1" xfId="0" applyFont="1" applyFill="1" applyBorder="1" applyAlignment="1" applyProtection="1">
      <alignment vertical="top" wrapText="1"/>
    </xf>
    <xf numFmtId="0" fontId="0" fillId="7" borderId="1" xfId="0" applyFill="1" applyBorder="1" applyProtection="1"/>
    <xf numFmtId="0" fontId="2" fillId="0" borderId="10" xfId="0" applyFont="1" applyFill="1" applyBorder="1" applyAlignment="1" applyProtection="1">
      <alignment vertical="top" wrapText="1"/>
    </xf>
    <xf numFmtId="0" fontId="2" fillId="0" borderId="10" xfId="0" applyFont="1" applyFill="1" applyBorder="1" applyAlignment="1" applyProtection="1">
      <alignment horizontal="center" vertical="top" wrapText="1"/>
    </xf>
    <xf numFmtId="0" fontId="0" fillId="7" borderId="1" xfId="0" applyFill="1" applyBorder="1" applyAlignment="1" applyProtection="1">
      <alignment horizontal="center"/>
    </xf>
    <xf numFmtId="0" fontId="2" fillId="8" borderId="2" xfId="0" applyFont="1" applyFill="1" applyBorder="1" applyAlignment="1" applyProtection="1"/>
    <xf numFmtId="0" fontId="2" fillId="8" borderId="10" xfId="0" applyFont="1" applyFill="1" applyBorder="1" applyAlignment="1" applyProtection="1"/>
    <xf numFmtId="0" fontId="1" fillId="13" borderId="12" xfId="0" applyFont="1" applyFill="1" applyBorder="1" applyAlignment="1" applyProtection="1">
      <alignment horizontal="center" vertical="top" wrapText="1"/>
    </xf>
    <xf numFmtId="0" fontId="2" fillId="13" borderId="6" xfId="0" applyFont="1" applyFill="1" applyBorder="1" applyAlignment="1" applyProtection="1">
      <alignment horizontal="justify" vertical="top" wrapText="1"/>
    </xf>
    <xf numFmtId="0" fontId="2" fillId="13" borderId="12" xfId="0" applyFont="1" applyFill="1" applyBorder="1" applyAlignment="1" applyProtection="1">
      <alignment vertical="top" wrapText="1"/>
    </xf>
    <xf numFmtId="0" fontId="2" fillId="13" borderId="12" xfId="0" applyFont="1" applyFill="1" applyBorder="1" applyAlignment="1" applyProtection="1">
      <alignment horizontal="center" vertical="top" wrapText="1"/>
    </xf>
    <xf numFmtId="0" fontId="1" fillId="13" borderId="1" xfId="0" applyFont="1" applyFill="1" applyBorder="1" applyAlignment="1" applyProtection="1">
      <alignment vertical="top" wrapText="1"/>
    </xf>
    <xf numFmtId="0" fontId="2" fillId="13" borderId="2" xfId="0" applyFont="1" applyFill="1" applyBorder="1" applyAlignment="1" applyProtection="1">
      <alignment horizontal="justify" vertical="top" wrapText="1"/>
    </xf>
    <xf numFmtId="0" fontId="2" fillId="13" borderId="1" xfId="0" applyFont="1" applyFill="1" applyBorder="1" applyAlignment="1" applyProtection="1">
      <alignment vertical="top" wrapText="1"/>
    </xf>
    <xf numFmtId="0" fontId="2" fillId="13" borderId="1" xfId="0" applyFont="1" applyFill="1" applyBorder="1" applyAlignment="1" applyProtection="1">
      <alignment horizontal="center" vertical="top" wrapText="1"/>
    </xf>
    <xf numFmtId="0" fontId="2" fillId="0" borderId="0" xfId="0" applyFont="1" applyFill="1" applyBorder="1" applyProtection="1"/>
    <xf numFmtId="0" fontId="0" fillId="0" borderId="5" xfId="0" applyFill="1" applyBorder="1" applyAlignment="1" applyProtection="1">
      <alignment horizontal="center"/>
    </xf>
    <xf numFmtId="0" fontId="1" fillId="13" borderId="11" xfId="0" applyFont="1" applyFill="1" applyBorder="1" applyAlignment="1" applyProtection="1">
      <alignment horizontal="center" vertical="top" wrapText="1"/>
    </xf>
    <xf numFmtId="0" fontId="1" fillId="13" borderId="1" xfId="0" applyFont="1" applyFill="1" applyBorder="1" applyAlignment="1" applyProtection="1">
      <alignment horizontal="center" vertical="top" wrapText="1"/>
    </xf>
    <xf numFmtId="0" fontId="0" fillId="0" borderId="0" xfId="0" applyBorder="1" applyAlignment="1" applyProtection="1">
      <alignment horizontal="center"/>
    </xf>
    <xf numFmtId="0" fontId="1" fillId="0" borderId="1" xfId="0" applyFont="1" applyBorder="1" applyAlignment="1" applyProtection="1">
      <alignment horizontal="center" vertical="top" wrapText="1"/>
    </xf>
    <xf numFmtId="0" fontId="2" fillId="0" borderId="0" xfId="0" applyFont="1" applyFill="1" applyBorder="1" applyAlignment="1" applyProtection="1">
      <alignment horizontal="left" wrapText="1"/>
    </xf>
    <xf numFmtId="0" fontId="1" fillId="0" borderId="1" xfId="0" applyFont="1" applyBorder="1" applyAlignment="1" applyProtection="1">
      <alignment horizontal="center" vertical="center" wrapText="1"/>
    </xf>
    <xf numFmtId="0" fontId="4" fillId="0" borderId="0" xfId="0" applyFont="1" applyBorder="1" applyAlignment="1" applyProtection="1">
      <alignment horizontal="right"/>
    </xf>
    <xf numFmtId="0" fontId="4" fillId="0" borderId="0" xfId="0" applyFont="1" applyBorder="1" applyAlignment="1" applyProtection="1"/>
    <xf numFmtId="0" fontId="0" fillId="3" borderId="1" xfId="0" applyFill="1" applyBorder="1" applyProtection="1">
      <protection hidden="1"/>
    </xf>
    <xf numFmtId="0" fontId="4" fillId="3" borderId="1" xfId="0" applyFont="1" applyFill="1" applyBorder="1" applyProtection="1">
      <protection hidden="1"/>
    </xf>
    <xf numFmtId="0" fontId="4" fillId="3" borderId="0" xfId="0" applyFont="1" applyFill="1" applyBorder="1" applyProtection="1">
      <protection hidden="1"/>
    </xf>
    <xf numFmtId="0" fontId="0" fillId="14" borderId="1" xfId="0" applyFill="1" applyBorder="1" applyProtection="1">
      <protection hidden="1"/>
    </xf>
    <xf numFmtId="0" fontId="2" fillId="3" borderId="11" xfId="0" applyFont="1" applyFill="1" applyBorder="1" applyAlignment="1" applyProtection="1">
      <protection hidden="1"/>
    </xf>
    <xf numFmtId="0" fontId="4" fillId="11" borderId="1" xfId="0" applyFont="1" applyFill="1" applyBorder="1" applyProtection="1">
      <protection hidden="1"/>
    </xf>
    <xf numFmtId="0" fontId="4" fillId="11" borderId="0" xfId="0" applyFont="1" applyFill="1" applyBorder="1" applyProtection="1">
      <protection hidden="1"/>
    </xf>
    <xf numFmtId="0" fontId="2" fillId="11" borderId="11" xfId="0" applyFont="1" applyFill="1" applyBorder="1" applyAlignment="1" applyProtection="1">
      <protection hidden="1"/>
    </xf>
    <xf numFmtId="0" fontId="4" fillId="8" borderId="1" xfId="0" applyFont="1" applyFill="1" applyBorder="1" applyProtection="1">
      <protection hidden="1"/>
    </xf>
    <xf numFmtId="0" fontId="4" fillId="8" borderId="0" xfId="0" applyFont="1" applyFill="1" applyBorder="1" applyProtection="1">
      <protection hidden="1"/>
    </xf>
    <xf numFmtId="0" fontId="2" fillId="8" borderId="11" xfId="0" applyFont="1" applyFill="1" applyBorder="1" applyAlignment="1" applyProtection="1">
      <protection hidden="1"/>
    </xf>
    <xf numFmtId="0" fontId="4" fillId="10" borderId="1" xfId="0" applyFont="1" applyFill="1" applyBorder="1" applyProtection="1">
      <protection hidden="1"/>
    </xf>
    <xf numFmtId="0" fontId="4" fillId="10" borderId="0" xfId="0" applyFont="1" applyFill="1" applyBorder="1" applyProtection="1">
      <protection hidden="1"/>
    </xf>
    <xf numFmtId="0" fontId="0" fillId="5" borderId="1" xfId="0" applyFill="1" applyBorder="1" applyProtection="1">
      <protection hidden="1"/>
    </xf>
    <xf numFmtId="0" fontId="4" fillId="5" borderId="1" xfId="0" applyFont="1" applyFill="1" applyBorder="1" applyAlignment="1" applyProtection="1">
      <alignment vertical="center"/>
      <protection hidden="1"/>
    </xf>
    <xf numFmtId="1" fontId="0" fillId="5" borderId="0" xfId="0" applyNumberFormat="1" applyFill="1" applyBorder="1" applyProtection="1">
      <protection hidden="1"/>
    </xf>
    <xf numFmtId="0" fontId="0" fillId="5" borderId="0" xfId="0" applyFill="1" applyBorder="1" applyProtection="1">
      <protection hidden="1"/>
    </xf>
    <xf numFmtId="0" fontId="0" fillId="0" borderId="0" xfId="0" applyFill="1" applyBorder="1" applyProtection="1">
      <protection hidden="1"/>
    </xf>
    <xf numFmtId="0" fontId="4" fillId="6" borderId="13" xfId="0" applyFont="1" applyFill="1" applyBorder="1" applyProtection="1">
      <protection hidden="1"/>
    </xf>
    <xf numFmtId="0" fontId="4" fillId="4" borderId="1" xfId="0" applyFont="1" applyFill="1" applyBorder="1" applyProtection="1">
      <protection hidden="1"/>
    </xf>
    <xf numFmtId="0" fontId="0" fillId="0" borderId="0" xfId="0" applyBorder="1" applyProtection="1">
      <protection hidden="1"/>
    </xf>
    <xf numFmtId="0" fontId="4" fillId="9" borderId="1" xfId="0" applyFont="1" applyFill="1" applyBorder="1" applyProtection="1">
      <protection hidden="1"/>
    </xf>
    <xf numFmtId="164" fontId="4" fillId="5" borderId="1" xfId="0" applyNumberFormat="1" applyFont="1" applyFill="1" applyBorder="1" applyProtection="1">
      <protection hidden="1"/>
    </xf>
  </cellXfs>
  <cellStyles count="1">
    <cellStyle name="Normal" xfId="0" builtinId="0"/>
  </cellStyles>
  <dxfs count="4">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00FFFF"/>
      <color rgb="FFDB301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6"/>
  <sheetViews>
    <sheetView tabSelected="1" topLeftCell="A7" zoomScaleNormal="100" workbookViewId="0">
      <selection activeCell="B21" sqref="B21"/>
    </sheetView>
  </sheetViews>
  <sheetFormatPr baseColWidth="10" defaultRowHeight="14.5" x14ac:dyDescent="0.35"/>
  <cols>
    <col min="1" max="1" width="3.81640625" style="6" customWidth="1"/>
    <col min="2" max="2" width="59.7265625" style="6" customWidth="1"/>
    <col min="3" max="3" width="4.453125" style="6" customWidth="1"/>
    <col min="4" max="4" width="5" style="6" customWidth="1"/>
    <col min="5" max="5" width="4.54296875" style="86" customWidth="1"/>
    <col min="6" max="6" width="4.1796875" style="6" customWidth="1"/>
    <col min="7" max="10" width="2.7265625" style="6" customWidth="1"/>
    <col min="11" max="11" width="3.54296875" style="6" customWidth="1"/>
    <col min="12" max="12" width="5.81640625" style="6" customWidth="1"/>
    <col min="13" max="17" width="2.7265625" style="6" customWidth="1"/>
    <col min="18" max="18" width="5.7265625" style="5" customWidth="1"/>
    <col min="19" max="30" width="5.7265625" style="5" hidden="1" customWidth="1"/>
    <col min="31" max="31" width="52.26953125" style="6" customWidth="1"/>
    <col min="32" max="32" width="6.1796875" style="6" customWidth="1"/>
    <col min="33" max="16384" width="10.90625" style="29"/>
  </cols>
  <sheetData>
    <row r="1" spans="1:32" ht="37.5" customHeight="1" x14ac:dyDescent="0.35">
      <c r="B1" s="19"/>
      <c r="C1" s="20" t="s">
        <v>0</v>
      </c>
      <c r="D1" s="20" t="s">
        <v>1</v>
      </c>
      <c r="E1" s="21" t="s">
        <v>2</v>
      </c>
      <c r="F1" s="22" t="s">
        <v>3</v>
      </c>
      <c r="G1" s="23" t="s">
        <v>4</v>
      </c>
      <c r="H1" s="24"/>
      <c r="I1" s="24"/>
      <c r="J1" s="24"/>
      <c r="K1" s="25"/>
      <c r="L1" s="26" t="s">
        <v>5</v>
      </c>
      <c r="M1" s="27" t="s">
        <v>6</v>
      </c>
      <c r="N1" s="27"/>
      <c r="O1" s="27"/>
      <c r="P1" s="27"/>
      <c r="Q1" s="27"/>
      <c r="R1" s="26" t="s">
        <v>7</v>
      </c>
      <c r="S1" s="28"/>
      <c r="T1" s="28"/>
      <c r="U1" s="28"/>
      <c r="V1" s="28"/>
      <c r="W1" s="28"/>
      <c r="X1" s="26" t="s">
        <v>7</v>
      </c>
      <c r="Y1" s="28"/>
      <c r="Z1" s="28"/>
      <c r="AA1" s="28"/>
      <c r="AB1" s="28"/>
      <c r="AC1" s="28"/>
      <c r="AD1" s="28"/>
    </row>
    <row r="2" spans="1:32" ht="39.75" customHeight="1" x14ac:dyDescent="0.35">
      <c r="A2" s="30"/>
      <c r="B2" s="30"/>
      <c r="C2" s="20"/>
      <c r="D2" s="20"/>
      <c r="E2" s="21"/>
      <c r="F2" s="22"/>
      <c r="G2" s="31"/>
      <c r="H2" s="32"/>
      <c r="I2" s="32"/>
      <c r="J2" s="32"/>
      <c r="K2" s="33"/>
      <c r="L2" s="26"/>
      <c r="M2" s="27"/>
      <c r="N2" s="27"/>
      <c r="O2" s="27"/>
      <c r="P2" s="27"/>
      <c r="Q2" s="27"/>
      <c r="R2" s="26"/>
      <c r="S2" s="28"/>
      <c r="T2" s="28"/>
      <c r="U2" s="28"/>
      <c r="V2" s="28"/>
      <c r="W2" s="28"/>
      <c r="X2" s="26"/>
      <c r="Y2" s="28"/>
      <c r="Z2" s="28"/>
      <c r="AA2" s="28"/>
      <c r="AB2" s="28"/>
      <c r="AC2" s="28"/>
      <c r="AD2" s="28"/>
    </row>
    <row r="3" spans="1:32" ht="101.25" customHeight="1" x14ac:dyDescent="0.35">
      <c r="A3" s="34" t="s">
        <v>8</v>
      </c>
      <c r="B3" s="35" t="s">
        <v>9</v>
      </c>
      <c r="C3" s="20"/>
      <c r="D3" s="20"/>
      <c r="E3" s="21"/>
      <c r="F3" s="22"/>
      <c r="G3" s="36">
        <v>1</v>
      </c>
      <c r="H3" s="36">
        <v>2</v>
      </c>
      <c r="I3" s="36">
        <v>3</v>
      </c>
      <c r="J3" s="36">
        <v>4</v>
      </c>
      <c r="K3" s="36">
        <v>5</v>
      </c>
      <c r="L3" s="26"/>
      <c r="M3" s="36">
        <v>1</v>
      </c>
      <c r="N3" s="36">
        <v>2</v>
      </c>
      <c r="O3" s="36">
        <v>3</v>
      </c>
      <c r="P3" s="36">
        <v>4</v>
      </c>
      <c r="Q3" s="36">
        <v>5</v>
      </c>
      <c r="R3" s="26"/>
      <c r="S3" s="37" t="s">
        <v>62</v>
      </c>
      <c r="T3" s="37" t="s">
        <v>63</v>
      </c>
      <c r="U3" s="28"/>
      <c r="V3" s="28"/>
      <c r="W3" s="28"/>
      <c r="X3" s="26"/>
      <c r="Y3" s="28" t="s">
        <v>64</v>
      </c>
      <c r="Z3" s="28"/>
      <c r="AA3" s="28"/>
      <c r="AB3" s="28"/>
    </row>
    <row r="4" spans="1:32" ht="20" x14ac:dyDescent="0.35">
      <c r="A4" s="38">
        <v>1</v>
      </c>
      <c r="B4" s="39" t="s">
        <v>10</v>
      </c>
      <c r="C4" s="40">
        <v>1</v>
      </c>
      <c r="D4" s="40">
        <v>3</v>
      </c>
      <c r="E4" s="41">
        <v>8</v>
      </c>
      <c r="F4" s="42" t="s">
        <v>11</v>
      </c>
      <c r="G4" s="1"/>
      <c r="H4" s="1"/>
      <c r="I4" s="1"/>
      <c r="J4" s="1"/>
      <c r="K4" s="1"/>
      <c r="L4" s="92">
        <f t="shared" ref="L4:L10" si="0">SUM(G4:K4)</f>
        <v>0</v>
      </c>
      <c r="M4" s="92">
        <f>IF(G4&gt;=3,3,G4)</f>
        <v>0</v>
      </c>
      <c r="N4" s="92">
        <f t="shared" ref="M4:Q8" si="1">IF(H4&gt;=3,3,H4)</f>
        <v>0</v>
      </c>
      <c r="O4" s="92">
        <f t="shared" si="1"/>
        <v>0</v>
      </c>
      <c r="P4" s="92">
        <f t="shared" si="1"/>
        <v>0</v>
      </c>
      <c r="Q4" s="92">
        <f t="shared" si="1"/>
        <v>0</v>
      </c>
      <c r="R4" s="93">
        <f>IF(SUM(M4:Q4)&gt;=8,8,SUM(M4:Q4))</f>
        <v>0</v>
      </c>
      <c r="S4" s="94">
        <f>IF($R$4=0,0,($R$4/SUM($M$4:$Q$4))*M4)</f>
        <v>0</v>
      </c>
      <c r="T4" s="94">
        <f t="shared" ref="T4:W4" si="2">IF($R$4=0,0,($R$4/SUM($M$4:$Q$4))*N4)</f>
        <v>0</v>
      </c>
      <c r="U4" s="94">
        <f t="shared" si="2"/>
        <v>0</v>
      </c>
      <c r="V4" s="94">
        <f t="shared" si="2"/>
        <v>0</v>
      </c>
      <c r="W4" s="94">
        <f t="shared" si="2"/>
        <v>0</v>
      </c>
      <c r="X4" s="94">
        <f>SUM(S4:W4)</f>
        <v>0</v>
      </c>
      <c r="Y4" s="94">
        <f>IF($R$11&gt;20,(20/$R$11)*S4,S4)</f>
        <v>0</v>
      </c>
      <c r="Z4" s="94">
        <f t="shared" ref="Z4:AC4" si="3">IF($R$11&gt;20,(20/$R$11)*T4,T4)</f>
        <v>0</v>
      </c>
      <c r="AA4" s="94">
        <f t="shared" si="3"/>
        <v>0</v>
      </c>
      <c r="AB4" s="94">
        <f t="shared" si="3"/>
        <v>0</v>
      </c>
      <c r="AC4" s="94">
        <f t="shared" si="3"/>
        <v>0</v>
      </c>
      <c r="AD4" s="94">
        <f>SUM(Y4:AC4)</f>
        <v>0</v>
      </c>
      <c r="AE4" s="3"/>
      <c r="AF4" s="3"/>
    </row>
    <row r="5" spans="1:32" x14ac:dyDescent="0.35">
      <c r="A5" s="42" t="s">
        <v>12</v>
      </c>
      <c r="B5" s="39" t="s">
        <v>13</v>
      </c>
      <c r="C5" s="40">
        <v>1</v>
      </c>
      <c r="D5" s="40">
        <v>3</v>
      </c>
      <c r="E5" s="41">
        <v>8</v>
      </c>
      <c r="F5" s="42" t="s">
        <v>11</v>
      </c>
      <c r="G5" s="1"/>
      <c r="H5" s="1"/>
      <c r="I5" s="1"/>
      <c r="J5" s="1"/>
      <c r="K5" s="1"/>
      <c r="L5" s="92">
        <f t="shared" si="0"/>
        <v>0</v>
      </c>
      <c r="M5" s="92">
        <f t="shared" si="1"/>
        <v>0</v>
      </c>
      <c r="N5" s="92">
        <f t="shared" si="1"/>
        <v>0</v>
      </c>
      <c r="O5" s="92">
        <f t="shared" si="1"/>
        <v>0</v>
      </c>
      <c r="P5" s="92">
        <f t="shared" si="1"/>
        <v>0</v>
      </c>
      <c r="Q5" s="92">
        <f t="shared" si="1"/>
        <v>0</v>
      </c>
      <c r="R5" s="93">
        <f>IF(SUM(M5:Q5)&gt;=8,8,SUM(M5:Q5))</f>
        <v>0</v>
      </c>
      <c r="S5" s="94">
        <f>IF($R$5=0,0,($R$5/SUM($M$5:$Q$5))*M5)</f>
        <v>0</v>
      </c>
      <c r="T5" s="94">
        <f>IF($R$5=0,0,($R$5/SUM($M$5:$Q$5))*N5)</f>
        <v>0</v>
      </c>
      <c r="U5" s="94">
        <f t="shared" ref="U5:W5" si="4">IF($R$5=0,0,($R$5/SUM($M$5:$Q$5))*O5)</f>
        <v>0</v>
      </c>
      <c r="V5" s="94">
        <f t="shared" si="4"/>
        <v>0</v>
      </c>
      <c r="W5" s="94">
        <f t="shared" si="4"/>
        <v>0</v>
      </c>
      <c r="X5" s="94">
        <f t="shared" ref="X5:X20" si="5">SUM(S5:W5)</f>
        <v>0</v>
      </c>
      <c r="Y5" s="94">
        <f t="shared" ref="Y5:Y10" si="6">IF($R$11&gt;20,(20/$R$11)*S5,S5)</f>
        <v>0</v>
      </c>
      <c r="Z5" s="94">
        <f t="shared" ref="Z5:Z10" si="7">IF($R$11&gt;20,(20/$R$11)*T5,T5)</f>
        <v>0</v>
      </c>
      <c r="AA5" s="94">
        <f t="shared" ref="AA5:AA10" si="8">IF($R$11&gt;20,(20/$R$11)*U5,U5)</f>
        <v>0</v>
      </c>
      <c r="AB5" s="94">
        <f t="shared" ref="AB5:AB10" si="9">IF($R$11&gt;20,(20/$R$11)*V5,V5)</f>
        <v>0</v>
      </c>
      <c r="AC5" s="94">
        <f t="shared" ref="AC5:AC10" si="10">IF($R$11&gt;20,(20/$R$11)*W5,W5)</f>
        <v>0</v>
      </c>
      <c r="AD5" s="94">
        <f t="shared" ref="AD5:AD10" si="11">SUM(Y5:AC5)</f>
        <v>0</v>
      </c>
      <c r="AE5" s="3"/>
      <c r="AF5" s="3"/>
    </row>
    <row r="6" spans="1:32" x14ac:dyDescent="0.35">
      <c r="A6" s="42" t="s">
        <v>14</v>
      </c>
      <c r="B6" s="39" t="s">
        <v>15</v>
      </c>
      <c r="C6" s="40">
        <v>1</v>
      </c>
      <c r="D6" s="40">
        <v>3</v>
      </c>
      <c r="E6" s="41">
        <v>8</v>
      </c>
      <c r="F6" s="42" t="s">
        <v>16</v>
      </c>
      <c r="G6" s="1"/>
      <c r="H6" s="1"/>
      <c r="I6" s="1"/>
      <c r="J6" s="1"/>
      <c r="K6" s="1"/>
      <c r="L6" s="92">
        <f t="shared" si="0"/>
        <v>0</v>
      </c>
      <c r="M6" s="92">
        <f t="shared" si="1"/>
        <v>0</v>
      </c>
      <c r="N6" s="92">
        <f t="shared" si="1"/>
        <v>0</v>
      </c>
      <c r="O6" s="92">
        <f t="shared" si="1"/>
        <v>0</v>
      </c>
      <c r="P6" s="92">
        <f t="shared" si="1"/>
        <v>0</v>
      </c>
      <c r="Q6" s="92">
        <f t="shared" si="1"/>
        <v>0</v>
      </c>
      <c r="R6" s="93">
        <f>IF(SUM(M6:Q6)&gt;=8,8,SUM(M6:Q6))</f>
        <v>0</v>
      </c>
      <c r="S6" s="94">
        <f>IF($R$6=0,0,($R$6/SUM($M$6:$Q$6))*M6)</f>
        <v>0</v>
      </c>
      <c r="T6" s="94">
        <f t="shared" ref="T6:W6" si="12">IF($R$6=0,0,($R$6/SUM($M$6:$Q$6))*N6)</f>
        <v>0</v>
      </c>
      <c r="U6" s="94">
        <f t="shared" si="12"/>
        <v>0</v>
      </c>
      <c r="V6" s="94">
        <f t="shared" si="12"/>
        <v>0</v>
      </c>
      <c r="W6" s="94">
        <f t="shared" si="12"/>
        <v>0</v>
      </c>
      <c r="X6" s="94">
        <f t="shared" si="5"/>
        <v>0</v>
      </c>
      <c r="Y6" s="94">
        <f t="shared" si="6"/>
        <v>0</v>
      </c>
      <c r="Z6" s="94">
        <f t="shared" si="7"/>
        <v>0</v>
      </c>
      <c r="AA6" s="94">
        <f t="shared" si="8"/>
        <v>0</v>
      </c>
      <c r="AB6" s="94">
        <f t="shared" si="9"/>
        <v>0</v>
      </c>
      <c r="AC6" s="94">
        <f t="shared" si="10"/>
        <v>0</v>
      </c>
      <c r="AD6" s="94">
        <f t="shared" si="11"/>
        <v>0</v>
      </c>
      <c r="AE6" s="3"/>
      <c r="AF6" s="3"/>
    </row>
    <row r="7" spans="1:32" x14ac:dyDescent="0.35">
      <c r="A7" s="42" t="s">
        <v>17</v>
      </c>
      <c r="B7" s="39" t="s">
        <v>18</v>
      </c>
      <c r="C7" s="40">
        <v>1</v>
      </c>
      <c r="D7" s="40">
        <v>3</v>
      </c>
      <c r="E7" s="41">
        <v>8</v>
      </c>
      <c r="F7" s="42" t="s">
        <v>11</v>
      </c>
      <c r="G7" s="1"/>
      <c r="H7" s="1"/>
      <c r="I7" s="1"/>
      <c r="J7" s="1"/>
      <c r="K7" s="1"/>
      <c r="L7" s="92">
        <f t="shared" si="0"/>
        <v>0</v>
      </c>
      <c r="M7" s="92">
        <f t="shared" si="1"/>
        <v>0</v>
      </c>
      <c r="N7" s="92">
        <f t="shared" si="1"/>
        <v>0</v>
      </c>
      <c r="O7" s="92">
        <f t="shared" si="1"/>
        <v>0</v>
      </c>
      <c r="P7" s="92">
        <f t="shared" si="1"/>
        <v>0</v>
      </c>
      <c r="Q7" s="92">
        <f t="shared" si="1"/>
        <v>0</v>
      </c>
      <c r="R7" s="93">
        <f t="shared" ref="R7:R8" si="13">IF(SUM(M7:Q7)&gt;=8,8,SUM(M7:Q7))</f>
        <v>0</v>
      </c>
      <c r="S7" s="94">
        <f>IF($R$7=0,0,($R$7/SUM($M$7:$Q$7))*M7)</f>
        <v>0</v>
      </c>
      <c r="T7" s="94">
        <f t="shared" ref="T7:W7" si="14">IF($R$7=0,0,($R$7/SUM($M$7:$Q$7))*N7)</f>
        <v>0</v>
      </c>
      <c r="U7" s="94">
        <f t="shared" si="14"/>
        <v>0</v>
      </c>
      <c r="V7" s="94">
        <f t="shared" si="14"/>
        <v>0</v>
      </c>
      <c r="W7" s="94">
        <f t="shared" si="14"/>
        <v>0</v>
      </c>
      <c r="X7" s="94">
        <f t="shared" si="5"/>
        <v>0</v>
      </c>
      <c r="Y7" s="94">
        <f t="shared" si="6"/>
        <v>0</v>
      </c>
      <c r="Z7" s="94">
        <f t="shared" si="7"/>
        <v>0</v>
      </c>
      <c r="AA7" s="94">
        <f t="shared" si="8"/>
        <v>0</v>
      </c>
      <c r="AB7" s="94">
        <f t="shared" si="9"/>
        <v>0</v>
      </c>
      <c r="AC7" s="94">
        <f t="shared" si="10"/>
        <v>0</v>
      </c>
      <c r="AD7" s="94">
        <f t="shared" si="11"/>
        <v>0</v>
      </c>
      <c r="AE7" s="3"/>
      <c r="AF7" s="3"/>
    </row>
    <row r="8" spans="1:32" x14ac:dyDescent="0.35">
      <c r="A8" s="42" t="s">
        <v>19</v>
      </c>
      <c r="B8" s="39" t="s">
        <v>20</v>
      </c>
      <c r="C8" s="40">
        <v>1</v>
      </c>
      <c r="D8" s="40">
        <v>3</v>
      </c>
      <c r="E8" s="41">
        <v>8</v>
      </c>
      <c r="F8" s="42" t="s">
        <v>16</v>
      </c>
      <c r="G8" s="1"/>
      <c r="H8" s="1"/>
      <c r="I8" s="1"/>
      <c r="J8" s="1"/>
      <c r="K8" s="1"/>
      <c r="L8" s="92">
        <f t="shared" si="0"/>
        <v>0</v>
      </c>
      <c r="M8" s="92">
        <f t="shared" si="1"/>
        <v>0</v>
      </c>
      <c r="N8" s="92">
        <f t="shared" si="1"/>
        <v>0</v>
      </c>
      <c r="O8" s="92">
        <f t="shared" si="1"/>
        <v>0</v>
      </c>
      <c r="P8" s="92">
        <f t="shared" si="1"/>
        <v>0</v>
      </c>
      <c r="Q8" s="92">
        <f t="shared" si="1"/>
        <v>0</v>
      </c>
      <c r="R8" s="93">
        <f t="shared" si="13"/>
        <v>0</v>
      </c>
      <c r="S8" s="94">
        <f>IF($R$8=0,0,($R$8/SUM($M$8:$Q$8))*M8)</f>
        <v>0</v>
      </c>
      <c r="T8" s="94">
        <f t="shared" ref="T8:W8" si="15">IF($R$8=0,0,($R$8/SUM($M$8:$Q$8))*N8)</f>
        <v>0</v>
      </c>
      <c r="U8" s="94">
        <f t="shared" si="15"/>
        <v>0</v>
      </c>
      <c r="V8" s="94">
        <f t="shared" si="15"/>
        <v>0</v>
      </c>
      <c r="W8" s="94">
        <f t="shared" si="15"/>
        <v>0</v>
      </c>
      <c r="X8" s="94">
        <f t="shared" si="5"/>
        <v>0</v>
      </c>
      <c r="Y8" s="94">
        <f t="shared" si="6"/>
        <v>0</v>
      </c>
      <c r="Z8" s="94">
        <f t="shared" si="7"/>
        <v>0</v>
      </c>
      <c r="AA8" s="94">
        <f t="shared" si="8"/>
        <v>0</v>
      </c>
      <c r="AB8" s="94">
        <f t="shared" si="9"/>
        <v>0</v>
      </c>
      <c r="AC8" s="94">
        <f t="shared" si="10"/>
        <v>0</v>
      </c>
      <c r="AD8" s="94">
        <f t="shared" si="11"/>
        <v>0</v>
      </c>
      <c r="AE8" s="3"/>
      <c r="AF8" s="3"/>
    </row>
    <row r="9" spans="1:32" x14ac:dyDescent="0.35">
      <c r="A9" s="42" t="s">
        <v>21</v>
      </c>
      <c r="B9" s="39" t="s">
        <v>22</v>
      </c>
      <c r="C9" s="40">
        <v>1</v>
      </c>
      <c r="D9" s="40">
        <v>5</v>
      </c>
      <c r="E9" s="41">
        <v>15</v>
      </c>
      <c r="F9" s="42" t="s">
        <v>11</v>
      </c>
      <c r="G9" s="1"/>
      <c r="H9" s="1"/>
      <c r="I9" s="1"/>
      <c r="J9" s="1"/>
      <c r="K9" s="1"/>
      <c r="L9" s="92">
        <f t="shared" si="0"/>
        <v>0</v>
      </c>
      <c r="M9" s="92">
        <f t="shared" ref="M9:Q10" si="16">IF(G9&gt;=5,5,G9)</f>
        <v>0</v>
      </c>
      <c r="N9" s="92">
        <f t="shared" si="16"/>
        <v>0</v>
      </c>
      <c r="O9" s="92">
        <f t="shared" si="16"/>
        <v>0</v>
      </c>
      <c r="P9" s="92">
        <f t="shared" si="16"/>
        <v>0</v>
      </c>
      <c r="Q9" s="92">
        <f t="shared" si="16"/>
        <v>0</v>
      </c>
      <c r="R9" s="93">
        <f>IF(SUM(M9:Q9)&gt;=15,15,SUM(M9:Q9))</f>
        <v>0</v>
      </c>
      <c r="S9" s="94">
        <f>IF($R$9=0,0,($R$9/SUM($M$9:$Q$9))*M9)</f>
        <v>0</v>
      </c>
      <c r="T9" s="94">
        <f t="shared" ref="T9:V9" si="17">IF($R$9=0,0,($R$9/SUM($M$9:$Q$9))*N9)</f>
        <v>0</v>
      </c>
      <c r="U9" s="94">
        <f t="shared" si="17"/>
        <v>0</v>
      </c>
      <c r="V9" s="94">
        <f t="shared" si="17"/>
        <v>0</v>
      </c>
      <c r="W9" s="94">
        <f>IF($R$9=0,0,($R$9/SUM($M$9:$Q$9))*Q9)</f>
        <v>0</v>
      </c>
      <c r="X9" s="94">
        <f t="shared" si="5"/>
        <v>0</v>
      </c>
      <c r="Y9" s="94">
        <f t="shared" si="6"/>
        <v>0</v>
      </c>
      <c r="Z9" s="94">
        <f t="shared" si="7"/>
        <v>0</v>
      </c>
      <c r="AA9" s="94">
        <f t="shared" si="8"/>
        <v>0</v>
      </c>
      <c r="AB9" s="94">
        <f t="shared" si="9"/>
        <v>0</v>
      </c>
      <c r="AC9" s="94">
        <f t="shared" si="10"/>
        <v>0</v>
      </c>
      <c r="AD9" s="94">
        <f t="shared" si="11"/>
        <v>0</v>
      </c>
      <c r="AE9" s="3"/>
      <c r="AF9" s="3"/>
    </row>
    <row r="10" spans="1:32" x14ac:dyDescent="0.35">
      <c r="A10" s="43" t="s">
        <v>23</v>
      </c>
      <c r="B10" s="39" t="s">
        <v>24</v>
      </c>
      <c r="C10" s="40">
        <v>1</v>
      </c>
      <c r="D10" s="40">
        <v>5</v>
      </c>
      <c r="E10" s="41">
        <v>15</v>
      </c>
      <c r="F10" s="42" t="s">
        <v>16</v>
      </c>
      <c r="G10" s="1"/>
      <c r="H10" s="1"/>
      <c r="I10" s="1"/>
      <c r="J10" s="1"/>
      <c r="K10" s="1"/>
      <c r="L10" s="92">
        <f t="shared" si="0"/>
        <v>0</v>
      </c>
      <c r="M10" s="95">
        <f t="shared" si="16"/>
        <v>0</v>
      </c>
      <c r="N10" s="92">
        <f t="shared" si="16"/>
        <v>0</v>
      </c>
      <c r="O10" s="92">
        <f t="shared" si="16"/>
        <v>0</v>
      </c>
      <c r="P10" s="92">
        <f t="shared" si="16"/>
        <v>0</v>
      </c>
      <c r="Q10" s="92">
        <f t="shared" si="16"/>
        <v>0</v>
      </c>
      <c r="R10" s="93">
        <f>IF(SUM(M10:Q10)&gt;=15,15,SUM(M10:Q10))</f>
        <v>0</v>
      </c>
      <c r="S10" s="94">
        <f>IF($R$10=0,0,($R$10/SUM($M$10:$Q$10))*M10)</f>
        <v>0</v>
      </c>
      <c r="T10" s="94">
        <f t="shared" ref="T10:W10" si="18">IF($R$10=0,0,($R$10/SUM($M$10:$Q$10))*N10)</f>
        <v>0</v>
      </c>
      <c r="U10" s="94">
        <f t="shared" si="18"/>
        <v>0</v>
      </c>
      <c r="V10" s="94">
        <f t="shared" si="18"/>
        <v>0</v>
      </c>
      <c r="W10" s="94">
        <f t="shared" si="18"/>
        <v>0</v>
      </c>
      <c r="X10" s="94">
        <f t="shared" si="5"/>
        <v>0</v>
      </c>
      <c r="Y10" s="94">
        <f t="shared" si="6"/>
        <v>0</v>
      </c>
      <c r="Z10" s="94">
        <f t="shared" si="7"/>
        <v>0</v>
      </c>
      <c r="AA10" s="94">
        <f t="shared" si="8"/>
        <v>0</v>
      </c>
      <c r="AB10" s="94">
        <f t="shared" si="9"/>
        <v>0</v>
      </c>
      <c r="AC10" s="94">
        <f t="shared" si="10"/>
        <v>0</v>
      </c>
      <c r="AD10" s="94">
        <f t="shared" si="11"/>
        <v>0</v>
      </c>
      <c r="AE10" s="3"/>
      <c r="AF10" s="3"/>
    </row>
    <row r="11" spans="1:32" x14ac:dyDescent="0.35">
      <c r="A11" s="44"/>
      <c r="B11" s="45"/>
      <c r="C11" s="46"/>
      <c r="D11" s="46"/>
      <c r="E11" s="47"/>
      <c r="F11" s="48" t="s">
        <v>25</v>
      </c>
      <c r="G11" s="48"/>
      <c r="H11" s="48"/>
      <c r="I11" s="48"/>
      <c r="J11" s="48"/>
      <c r="K11" s="48"/>
      <c r="L11" s="4">
        <f>SUM(L4:L9)</f>
        <v>0</v>
      </c>
      <c r="M11" s="49" t="s">
        <v>25</v>
      </c>
      <c r="N11" s="50"/>
      <c r="O11" s="50"/>
      <c r="P11" s="50"/>
      <c r="Q11" s="50"/>
      <c r="R11" s="96">
        <f>SUM(R4:R10)</f>
        <v>0</v>
      </c>
      <c r="S11" s="94"/>
      <c r="T11" s="94"/>
      <c r="U11" s="94"/>
      <c r="V11" s="94"/>
      <c r="W11" s="94"/>
      <c r="X11" s="94">
        <f>SUM(X4:X10)</f>
        <v>0</v>
      </c>
      <c r="Y11" s="94"/>
      <c r="Z11" s="94"/>
      <c r="AA11" s="94"/>
      <c r="AB11" s="94"/>
      <c r="AC11" s="94"/>
      <c r="AD11" s="94">
        <f>SUM(AD4:AD10)</f>
        <v>0</v>
      </c>
      <c r="AE11" s="2" t="s">
        <v>26</v>
      </c>
      <c r="AF11" s="93">
        <f>IF(AD11&gt;=20,20,AD11)</f>
        <v>0</v>
      </c>
    </row>
    <row r="12" spans="1:32" x14ac:dyDescent="0.35">
      <c r="A12" s="51" t="s">
        <v>27</v>
      </c>
      <c r="B12" s="52" t="s">
        <v>28</v>
      </c>
      <c r="C12" s="53">
        <v>3</v>
      </c>
      <c r="D12" s="53">
        <v>6</v>
      </c>
      <c r="E12" s="54">
        <v>20</v>
      </c>
      <c r="F12" s="55" t="s">
        <v>29</v>
      </c>
      <c r="G12" s="12"/>
      <c r="H12" s="12"/>
      <c r="I12" s="12"/>
      <c r="J12" s="12"/>
      <c r="K12" s="12"/>
      <c r="L12" s="13">
        <f>SUM(G12:K12)</f>
        <v>0</v>
      </c>
      <c r="M12" s="13">
        <f t="shared" ref="M12:Q14" si="19">IF(G12&gt;=6,6,G12)</f>
        <v>0</v>
      </c>
      <c r="N12" s="13">
        <f t="shared" si="19"/>
        <v>0</v>
      </c>
      <c r="O12" s="13">
        <f t="shared" si="19"/>
        <v>0</v>
      </c>
      <c r="P12" s="13">
        <f t="shared" si="19"/>
        <v>0</v>
      </c>
      <c r="Q12" s="13">
        <f t="shared" si="19"/>
        <v>0</v>
      </c>
      <c r="R12" s="97">
        <f>IF(SUM(M12:Q12)&gt;=20,20,SUM(M12:Q12))</f>
        <v>0</v>
      </c>
      <c r="S12" s="98">
        <f>IF($R$12=0,0,($R$12/SUM($M$12:$Q$12))*M12)</f>
        <v>0</v>
      </c>
      <c r="T12" s="98">
        <f>IF($R$12=0,0,($R$12/SUM($M$12:$Q$12))*N12)</f>
        <v>0</v>
      </c>
      <c r="U12" s="98">
        <f t="shared" ref="U12:W12" si="20">IF($R$12=0,0,($R$12/SUM($M$12:$Q$12))*O12)</f>
        <v>0</v>
      </c>
      <c r="V12" s="98">
        <f t="shared" si="20"/>
        <v>0</v>
      </c>
      <c r="W12" s="98">
        <f t="shared" si="20"/>
        <v>0</v>
      </c>
      <c r="X12" s="98">
        <f>SUM(S12:W12)</f>
        <v>0</v>
      </c>
      <c r="Y12" s="98">
        <f>IF($R$15&gt;30,(30/$R$15)*S12,S12)</f>
        <v>0</v>
      </c>
      <c r="Z12" s="98">
        <f t="shared" ref="Z12:AC12" si="21">IF($R$15&gt;30,(30/$R$15)*T12,T12)</f>
        <v>0</v>
      </c>
      <c r="AA12" s="98">
        <f t="shared" si="21"/>
        <v>0</v>
      </c>
      <c r="AB12" s="98">
        <f t="shared" si="21"/>
        <v>0</v>
      </c>
      <c r="AC12" s="98">
        <f t="shared" si="21"/>
        <v>0</v>
      </c>
      <c r="AD12" s="98">
        <f>SUM(Y12:AC12)</f>
        <v>0</v>
      </c>
      <c r="AE12" s="3"/>
      <c r="AF12" s="109"/>
    </row>
    <row r="13" spans="1:32" x14ac:dyDescent="0.35">
      <c r="A13" s="55" t="s">
        <v>30</v>
      </c>
      <c r="B13" s="52" t="s">
        <v>60</v>
      </c>
      <c r="C13" s="53">
        <v>3</v>
      </c>
      <c r="D13" s="53">
        <v>6</v>
      </c>
      <c r="E13" s="54">
        <v>15</v>
      </c>
      <c r="F13" s="55" t="s">
        <v>29</v>
      </c>
      <c r="G13" s="12"/>
      <c r="H13" s="12"/>
      <c r="I13" s="12"/>
      <c r="J13" s="12"/>
      <c r="K13" s="12"/>
      <c r="L13" s="13">
        <f>SUM(G13:K13)</f>
        <v>0</v>
      </c>
      <c r="M13" s="13">
        <f t="shared" si="19"/>
        <v>0</v>
      </c>
      <c r="N13" s="13">
        <f t="shared" si="19"/>
        <v>0</v>
      </c>
      <c r="O13" s="13">
        <f t="shared" si="19"/>
        <v>0</v>
      </c>
      <c r="P13" s="13">
        <f t="shared" si="19"/>
        <v>0</v>
      </c>
      <c r="Q13" s="13">
        <f t="shared" si="19"/>
        <v>0</v>
      </c>
      <c r="R13" s="97">
        <f>IF(SUM(M13:Q13)&gt;=15,15,SUM(M13:Q13))</f>
        <v>0</v>
      </c>
      <c r="S13" s="98">
        <f>IF($R$13=0,0,($R$13/SUM($M$13:$Q$13))*M13)</f>
        <v>0</v>
      </c>
      <c r="T13" s="98">
        <f t="shared" ref="T13:V13" si="22">IF($R$13=0,0,($R$13/SUM($M$13:$Q$13))*N13)</f>
        <v>0</v>
      </c>
      <c r="U13" s="98">
        <f t="shared" si="22"/>
        <v>0</v>
      </c>
      <c r="V13" s="98">
        <f t="shared" si="22"/>
        <v>0</v>
      </c>
      <c r="W13" s="98">
        <f>IF($R$13=0,0,($R$13/SUM($M$13:$Q$13))*Q13)</f>
        <v>0</v>
      </c>
      <c r="X13" s="98">
        <f t="shared" ref="X13:X14" si="23">SUM(S13:W13)</f>
        <v>0</v>
      </c>
      <c r="Y13" s="98">
        <f t="shared" ref="Y13:Y14" si="24">IF($R$15&gt;30,(30/$R$15)*S13,S13)</f>
        <v>0</v>
      </c>
      <c r="Z13" s="98">
        <f t="shared" ref="Z13:Z14" si="25">IF($R$15&gt;30,(30/$R$15)*T13,T13)</f>
        <v>0</v>
      </c>
      <c r="AA13" s="98">
        <f t="shared" ref="AA13:AA14" si="26">IF($R$15&gt;30,(30/$R$15)*U13,U13)</f>
        <v>0</v>
      </c>
      <c r="AB13" s="98">
        <f t="shared" ref="AB13:AB14" si="27">IF($R$15&gt;30,(30/$R$15)*V13,V13)</f>
        <v>0</v>
      </c>
      <c r="AC13" s="98">
        <f t="shared" ref="AC13:AC14" si="28">IF($R$15&gt;30,(30/$R$15)*W13,W13)</f>
        <v>0</v>
      </c>
      <c r="AD13" s="98">
        <f t="shared" ref="AD13:AD14" si="29">SUM(Y13:AC13)</f>
        <v>0</v>
      </c>
      <c r="AE13" s="3"/>
      <c r="AF13" s="109"/>
    </row>
    <row r="14" spans="1:32" x14ac:dyDescent="0.35">
      <c r="A14" s="55" t="s">
        <v>31</v>
      </c>
      <c r="B14" s="52" t="s">
        <v>32</v>
      </c>
      <c r="C14" s="53">
        <v>3</v>
      </c>
      <c r="D14" s="53">
        <v>6</v>
      </c>
      <c r="E14" s="54">
        <v>15</v>
      </c>
      <c r="F14" s="55" t="s">
        <v>29</v>
      </c>
      <c r="G14" s="12"/>
      <c r="H14" s="12"/>
      <c r="I14" s="12"/>
      <c r="J14" s="12"/>
      <c r="K14" s="12"/>
      <c r="L14" s="13">
        <f>SUM(G14:K14)</f>
        <v>0</v>
      </c>
      <c r="M14" s="13">
        <f t="shared" si="19"/>
        <v>0</v>
      </c>
      <c r="N14" s="13">
        <f t="shared" si="19"/>
        <v>0</v>
      </c>
      <c r="O14" s="13">
        <f t="shared" si="19"/>
        <v>0</v>
      </c>
      <c r="P14" s="13">
        <f t="shared" si="19"/>
        <v>0</v>
      </c>
      <c r="Q14" s="13">
        <f t="shared" si="19"/>
        <v>0</v>
      </c>
      <c r="R14" s="97">
        <f>IF(SUM(M14:Q14)&gt;=15,15,SUM(M14:Q14))</f>
        <v>0</v>
      </c>
      <c r="S14" s="98">
        <f>IF($R$14=0,0,($R$14/SUM($M$14:$Q$14))*M14)</f>
        <v>0</v>
      </c>
      <c r="T14" s="98">
        <f t="shared" ref="T14:W14" si="30">IF($R$14=0,0,($R$14/SUM($M$14:$Q$14))*N14)</f>
        <v>0</v>
      </c>
      <c r="U14" s="98">
        <f t="shared" si="30"/>
        <v>0</v>
      </c>
      <c r="V14" s="98">
        <f t="shared" si="30"/>
        <v>0</v>
      </c>
      <c r="W14" s="98">
        <f t="shared" si="30"/>
        <v>0</v>
      </c>
      <c r="X14" s="98">
        <f t="shared" si="23"/>
        <v>0</v>
      </c>
      <c r="Y14" s="98">
        <f t="shared" si="24"/>
        <v>0</v>
      </c>
      <c r="Z14" s="98">
        <f t="shared" si="25"/>
        <v>0</v>
      </c>
      <c r="AA14" s="98">
        <f t="shared" si="26"/>
        <v>0</v>
      </c>
      <c r="AB14" s="98">
        <f t="shared" si="27"/>
        <v>0</v>
      </c>
      <c r="AC14" s="98">
        <f t="shared" si="28"/>
        <v>0</v>
      </c>
      <c r="AD14" s="98">
        <f t="shared" si="29"/>
        <v>0</v>
      </c>
      <c r="AE14" s="11"/>
      <c r="AF14" s="110"/>
    </row>
    <row r="15" spans="1:32" x14ac:dyDescent="0.35">
      <c r="A15" s="56"/>
      <c r="B15" s="57"/>
      <c r="C15" s="58"/>
      <c r="D15" s="58"/>
      <c r="E15" s="59"/>
      <c r="F15" s="60" t="s">
        <v>56</v>
      </c>
      <c r="G15" s="60"/>
      <c r="H15" s="60"/>
      <c r="I15" s="60"/>
      <c r="J15" s="60"/>
      <c r="K15" s="60"/>
      <c r="L15" s="14">
        <f>SUM(L12:L14)</f>
        <v>0</v>
      </c>
      <c r="M15" s="61" t="s">
        <v>55</v>
      </c>
      <c r="N15" s="62"/>
      <c r="O15" s="62"/>
      <c r="P15" s="62"/>
      <c r="Q15" s="62"/>
      <c r="R15" s="99">
        <f>SUM(R12:R14)</f>
        <v>0</v>
      </c>
      <c r="S15" s="98"/>
      <c r="T15" s="98"/>
      <c r="U15" s="98"/>
      <c r="V15" s="98"/>
      <c r="W15" s="98"/>
      <c r="X15" s="98">
        <f>SUM(X12:X14)</f>
        <v>0</v>
      </c>
      <c r="Y15" s="98"/>
      <c r="Z15" s="98"/>
      <c r="AA15" s="98"/>
      <c r="AB15" s="98"/>
      <c r="AC15" s="98"/>
      <c r="AD15" s="98">
        <f>SUM(AD12:AD14)</f>
        <v>0</v>
      </c>
      <c r="AE15" s="14" t="s">
        <v>57</v>
      </c>
      <c r="AF15" s="111">
        <f>IF(AD15&gt;=30,30,AD15)</f>
        <v>0</v>
      </c>
    </row>
    <row r="16" spans="1:32" x14ac:dyDescent="0.35">
      <c r="A16" s="63">
        <v>6</v>
      </c>
      <c r="B16" s="64" t="s">
        <v>33</v>
      </c>
      <c r="C16" s="65">
        <v>1</v>
      </c>
      <c r="D16" s="65">
        <v>10</v>
      </c>
      <c r="E16" s="66">
        <v>30</v>
      </c>
      <c r="F16" s="67" t="s">
        <v>34</v>
      </c>
      <c r="G16" s="68"/>
      <c r="H16" s="68"/>
      <c r="I16" s="68"/>
      <c r="J16" s="68"/>
      <c r="K16" s="68"/>
      <c r="L16" s="8">
        <f>SUM(G16:K16)</f>
        <v>0</v>
      </c>
      <c r="M16" s="8">
        <f>IF(G16&gt;=10,10,G16)</f>
        <v>0</v>
      </c>
      <c r="N16" s="8">
        <f>IF(H16&gt;=10,10,H16)</f>
        <v>0</v>
      </c>
      <c r="O16" s="8">
        <f t="shared" ref="O16:Q16" si="31">IF(I16&gt;=10,10,I16)</f>
        <v>0</v>
      </c>
      <c r="P16" s="8">
        <f t="shared" si="31"/>
        <v>0</v>
      </c>
      <c r="Q16" s="8">
        <f t="shared" si="31"/>
        <v>0</v>
      </c>
      <c r="R16" s="100">
        <f>IF(SUM(M16:Q16)&gt;=30,30,SUM(M16:Q16))</f>
        <v>0</v>
      </c>
      <c r="S16" s="101">
        <f>IF($R$16=0,0,($R$16/SUM($M$16:$Q$16))*M16)</f>
        <v>0</v>
      </c>
      <c r="T16" s="101">
        <f t="shared" ref="T16:W16" si="32">IF($R$16=0,0,($R$16/SUM($M$16:$Q$16))*N16)</f>
        <v>0</v>
      </c>
      <c r="U16" s="101">
        <f t="shared" si="32"/>
        <v>0</v>
      </c>
      <c r="V16" s="101">
        <f t="shared" si="32"/>
        <v>0</v>
      </c>
      <c r="W16" s="101">
        <f t="shared" si="32"/>
        <v>0</v>
      </c>
      <c r="X16" s="101">
        <f t="shared" si="5"/>
        <v>0</v>
      </c>
      <c r="Y16" s="101">
        <f>IF($R$17&gt;30,(30/$R$17)*S16,S16)</f>
        <v>0</v>
      </c>
      <c r="Z16" s="101">
        <f t="shared" ref="Z16:AC16" si="33">IF($R$17&gt;30,(30/$R$17)*T16,T16)</f>
        <v>0</v>
      </c>
      <c r="AA16" s="101">
        <f t="shared" si="33"/>
        <v>0</v>
      </c>
      <c r="AB16" s="101">
        <f t="shared" si="33"/>
        <v>0</v>
      </c>
      <c r="AC16" s="101">
        <f t="shared" si="33"/>
        <v>0</v>
      </c>
      <c r="AD16" s="101">
        <f>SUM(Y16:AC16)</f>
        <v>0</v>
      </c>
      <c r="AF16" s="112"/>
    </row>
    <row r="17" spans="1:32" x14ac:dyDescent="0.35">
      <c r="A17" s="44"/>
      <c r="B17" s="45"/>
      <c r="C17" s="69"/>
      <c r="D17" s="69"/>
      <c r="E17" s="70"/>
      <c r="F17" s="71" t="s">
        <v>58</v>
      </c>
      <c r="G17" s="71"/>
      <c r="H17" s="71"/>
      <c r="I17" s="71"/>
      <c r="J17" s="71"/>
      <c r="K17" s="71"/>
      <c r="L17" s="9">
        <f>SUM(L16)</f>
        <v>0</v>
      </c>
      <c r="M17" s="72" t="s">
        <v>59</v>
      </c>
      <c r="N17" s="73"/>
      <c r="O17" s="73"/>
      <c r="P17" s="73"/>
      <c r="Q17" s="73"/>
      <c r="R17" s="102">
        <f>SUM(R16)</f>
        <v>0</v>
      </c>
      <c r="S17" s="101"/>
      <c r="T17" s="101"/>
      <c r="U17" s="101"/>
      <c r="V17" s="101"/>
      <c r="W17" s="101"/>
      <c r="X17" s="101">
        <f>X16</f>
        <v>0</v>
      </c>
      <c r="Y17" s="101"/>
      <c r="Z17" s="101"/>
      <c r="AA17" s="101"/>
      <c r="AB17" s="101"/>
      <c r="AC17" s="101"/>
      <c r="AD17" s="101">
        <f>SUM(AD16)</f>
        <v>0</v>
      </c>
      <c r="AE17" s="9" t="s">
        <v>54</v>
      </c>
      <c r="AF17" s="100">
        <f>IF(AD17&gt;=30,30,AD17)</f>
        <v>0</v>
      </c>
    </row>
    <row r="18" spans="1:32" ht="20" x14ac:dyDescent="0.35">
      <c r="A18" s="74" t="s">
        <v>35</v>
      </c>
      <c r="B18" s="75" t="s">
        <v>36</v>
      </c>
      <c r="C18" s="76">
        <v>10</v>
      </c>
      <c r="D18" s="76">
        <v>10</v>
      </c>
      <c r="E18" s="77">
        <v>40</v>
      </c>
      <c r="F18" s="78" t="s">
        <v>34</v>
      </c>
      <c r="G18" s="15"/>
      <c r="H18" s="15"/>
      <c r="I18" s="15"/>
      <c r="J18" s="15"/>
      <c r="K18" s="15"/>
      <c r="L18" s="16">
        <f>SUM(G18:K18)</f>
        <v>0</v>
      </c>
      <c r="M18" s="16">
        <f>IF(G18&gt;=10,10,G18)</f>
        <v>0</v>
      </c>
      <c r="N18" s="16">
        <f>IF(H18&gt;=10,10,H18)</f>
        <v>0</v>
      </c>
      <c r="O18" s="16">
        <f>IF(I18&gt;=10,10,I18)</f>
        <v>0</v>
      </c>
      <c r="P18" s="16">
        <f>IF(J18&gt;=10,10,J18)</f>
        <v>0</v>
      </c>
      <c r="Q18" s="16">
        <f>IF(K18&gt;=10,10,K18)</f>
        <v>0</v>
      </c>
      <c r="R18" s="103">
        <f>IF(SUM(M18:Q18)&gt;=40,40,SUM(M18:Q18))</f>
        <v>0</v>
      </c>
      <c r="S18" s="104">
        <f>IF($R$18=0,0,($R$18/SUM($M$18:$Q$18))*M18)</f>
        <v>0</v>
      </c>
      <c r="T18" s="104">
        <f t="shared" ref="T18:W18" si="34">IF($R$18=0,0,($R$18/SUM($M$18:$Q$18))*N18)</f>
        <v>0</v>
      </c>
      <c r="U18" s="104">
        <f t="shared" si="34"/>
        <v>0</v>
      </c>
      <c r="V18" s="104">
        <f t="shared" si="34"/>
        <v>0</v>
      </c>
      <c r="W18" s="104">
        <f t="shared" si="34"/>
        <v>0</v>
      </c>
      <c r="X18" s="104">
        <f t="shared" si="5"/>
        <v>0</v>
      </c>
      <c r="Y18" s="104">
        <f>IF($R$21&gt;50,(50/$R$21)*S18,S18)</f>
        <v>0</v>
      </c>
      <c r="Z18" s="104">
        <f t="shared" ref="Z18:AC18" si="35">IF($R$21&gt;50,(50/$R$21)*T18,T18)</f>
        <v>0</v>
      </c>
      <c r="AA18" s="104">
        <f t="shared" si="35"/>
        <v>0</v>
      </c>
      <c r="AB18" s="104">
        <f t="shared" si="35"/>
        <v>0</v>
      </c>
      <c r="AC18" s="104">
        <f t="shared" si="35"/>
        <v>0</v>
      </c>
      <c r="AD18" s="104">
        <f>SUM(Y18:AC18)</f>
        <v>0</v>
      </c>
      <c r="AE18" s="3"/>
      <c r="AF18" s="109"/>
    </row>
    <row r="19" spans="1:32" x14ac:dyDescent="0.35">
      <c r="A19" s="78" t="s">
        <v>37</v>
      </c>
      <c r="B19" s="79" t="s">
        <v>38</v>
      </c>
      <c r="C19" s="80">
        <v>1</v>
      </c>
      <c r="D19" s="80">
        <v>5</v>
      </c>
      <c r="E19" s="81">
        <v>15</v>
      </c>
      <c r="F19" s="78" t="s">
        <v>34</v>
      </c>
      <c r="G19" s="15"/>
      <c r="H19" s="15"/>
      <c r="I19" s="15"/>
      <c r="J19" s="15"/>
      <c r="K19" s="15"/>
      <c r="L19" s="16">
        <f>SUM(G19:K19)</f>
        <v>0</v>
      </c>
      <c r="M19" s="16">
        <f t="shared" ref="M19:Q20" si="36">IF(G19&gt;=5,5,G19)</f>
        <v>0</v>
      </c>
      <c r="N19" s="16">
        <f t="shared" si="36"/>
        <v>0</v>
      </c>
      <c r="O19" s="16">
        <f t="shared" si="36"/>
        <v>0</v>
      </c>
      <c r="P19" s="16">
        <f t="shared" si="36"/>
        <v>0</v>
      </c>
      <c r="Q19" s="16">
        <f t="shared" si="36"/>
        <v>0</v>
      </c>
      <c r="R19" s="103">
        <f>IF(SUM(M19:Q19)&gt;=15,15,SUM(M19:Q19))</f>
        <v>0</v>
      </c>
      <c r="S19" s="104">
        <f>IF($R$19=0,0,($R$19/SUM($M$19:$Q$19))*M19)</f>
        <v>0</v>
      </c>
      <c r="T19" s="104">
        <f t="shared" ref="T19:W19" si="37">IF($R$19=0,0,($R$19/SUM($M$19:$Q$19))*N19)</f>
        <v>0</v>
      </c>
      <c r="U19" s="104">
        <f t="shared" si="37"/>
        <v>0</v>
      </c>
      <c r="V19" s="104">
        <f t="shared" si="37"/>
        <v>0</v>
      </c>
      <c r="W19" s="104">
        <f t="shared" si="37"/>
        <v>0</v>
      </c>
      <c r="X19" s="104">
        <f t="shared" si="5"/>
        <v>0</v>
      </c>
      <c r="Y19" s="104">
        <f t="shared" ref="Y19:Y20" si="38">IF($R$21&gt;50,(50/$R$21)*S19,S19)</f>
        <v>0</v>
      </c>
      <c r="Z19" s="104">
        <f t="shared" ref="Z19:Z20" si="39">IF($R$21&gt;50,(50/$R$21)*T19,T19)</f>
        <v>0</v>
      </c>
      <c r="AA19" s="104">
        <f t="shared" ref="AA19:AA20" si="40">IF($R$21&gt;50,(50/$R$21)*U19,U19)</f>
        <v>0</v>
      </c>
      <c r="AB19" s="104">
        <f t="shared" ref="AB19:AB20" si="41">IF($R$21&gt;50,(50/$R$21)*V19,V19)</f>
        <v>0</v>
      </c>
      <c r="AC19" s="104">
        <f t="shared" ref="AC19:AC20" si="42">IF($R$21&gt;50,(50/$R$21)*W19,W19)</f>
        <v>0</v>
      </c>
      <c r="AD19" s="104">
        <f t="shared" ref="AD19:AD20" si="43">SUM(Y19:AC19)</f>
        <v>0</v>
      </c>
      <c r="AE19" s="3"/>
      <c r="AF19" s="109"/>
    </row>
    <row r="20" spans="1:32" x14ac:dyDescent="0.35">
      <c r="A20" s="78" t="s">
        <v>39</v>
      </c>
      <c r="B20" s="79" t="s">
        <v>40</v>
      </c>
      <c r="C20" s="80">
        <v>1</v>
      </c>
      <c r="D20" s="80">
        <v>5</v>
      </c>
      <c r="E20" s="81">
        <v>15</v>
      </c>
      <c r="F20" s="78" t="s">
        <v>34</v>
      </c>
      <c r="G20" s="15"/>
      <c r="H20" s="15"/>
      <c r="I20" s="15"/>
      <c r="J20" s="15"/>
      <c r="K20" s="15"/>
      <c r="L20" s="16">
        <f>SUM(G20:K20)</f>
        <v>0</v>
      </c>
      <c r="M20" s="16">
        <f t="shared" si="36"/>
        <v>0</v>
      </c>
      <c r="N20" s="16">
        <f t="shared" si="36"/>
        <v>0</v>
      </c>
      <c r="O20" s="16">
        <f t="shared" si="36"/>
        <v>0</v>
      </c>
      <c r="P20" s="16">
        <f t="shared" si="36"/>
        <v>0</v>
      </c>
      <c r="Q20" s="16">
        <f t="shared" si="36"/>
        <v>0</v>
      </c>
      <c r="R20" s="103">
        <f>IF(SUM(M20:Q20)&gt;=15,15,SUM(M20:Q20))</f>
        <v>0</v>
      </c>
      <c r="S20" s="104">
        <f>IF($R$20=0,0,($R$20/SUM($M$20:$Q$20))*M20)</f>
        <v>0</v>
      </c>
      <c r="T20" s="104">
        <f t="shared" ref="T20:W20" si="44">IF($R$20=0,0,($R$20/SUM($M$20:$Q$20))*N20)</f>
        <v>0</v>
      </c>
      <c r="U20" s="104">
        <f t="shared" si="44"/>
        <v>0</v>
      </c>
      <c r="V20" s="104">
        <f t="shared" si="44"/>
        <v>0</v>
      </c>
      <c r="W20" s="104">
        <f t="shared" si="44"/>
        <v>0</v>
      </c>
      <c r="X20" s="104">
        <f t="shared" si="5"/>
        <v>0</v>
      </c>
      <c r="Y20" s="104">
        <f t="shared" si="38"/>
        <v>0</v>
      </c>
      <c r="Z20" s="104">
        <f t="shared" si="39"/>
        <v>0</v>
      </c>
      <c r="AA20" s="104">
        <f t="shared" si="40"/>
        <v>0</v>
      </c>
      <c r="AB20" s="104">
        <f t="shared" si="41"/>
        <v>0</v>
      </c>
      <c r="AC20" s="104">
        <f t="shared" si="42"/>
        <v>0</v>
      </c>
      <c r="AD20" s="104">
        <f t="shared" si="43"/>
        <v>0</v>
      </c>
      <c r="AE20" s="3"/>
      <c r="AF20" s="109"/>
    </row>
    <row r="21" spans="1:32" x14ac:dyDescent="0.35">
      <c r="A21" s="82" t="s">
        <v>41</v>
      </c>
      <c r="B21" s="82" t="s">
        <v>42</v>
      </c>
      <c r="C21" s="3"/>
      <c r="D21" s="3"/>
      <c r="E21" s="83"/>
      <c r="F21" s="84" t="s">
        <v>43</v>
      </c>
      <c r="G21" s="85"/>
      <c r="H21" s="85"/>
      <c r="I21" s="85"/>
      <c r="J21" s="85"/>
      <c r="K21" s="85"/>
      <c r="L21" s="17">
        <f>SUM(L18:L20)</f>
        <v>0</v>
      </c>
      <c r="M21" s="16" t="s">
        <v>43</v>
      </c>
      <c r="N21" s="16"/>
      <c r="O21" s="16"/>
      <c r="P21" s="16"/>
      <c r="Q21" s="16"/>
      <c r="R21" s="103">
        <f>SUM(R18:R20)</f>
        <v>0</v>
      </c>
      <c r="S21" s="104"/>
      <c r="T21" s="104"/>
      <c r="U21" s="104"/>
      <c r="V21" s="104"/>
      <c r="W21" s="104"/>
      <c r="X21" s="104">
        <f>SUM(X18:X20)</f>
        <v>0</v>
      </c>
      <c r="Y21" s="104"/>
      <c r="Z21" s="104"/>
      <c r="AA21" s="104"/>
      <c r="AB21" s="104"/>
      <c r="AC21" s="104"/>
      <c r="AD21" s="104">
        <f>SUM(AD18:AD20)</f>
        <v>0</v>
      </c>
      <c r="AE21" s="10" t="s">
        <v>44</v>
      </c>
      <c r="AF21" s="113">
        <f>IF(AD21&gt;=50,50,AD21)</f>
        <v>0</v>
      </c>
    </row>
    <row r="22" spans="1:32" x14ac:dyDescent="0.35">
      <c r="A22" s="82" t="s">
        <v>45</v>
      </c>
      <c r="B22" s="82" t="s">
        <v>46</v>
      </c>
      <c r="F22" s="87" t="s">
        <v>47</v>
      </c>
      <c r="G22" s="87"/>
      <c r="H22" s="87"/>
      <c r="I22" s="87"/>
      <c r="J22" s="87"/>
      <c r="K22" s="87"/>
      <c r="L22" s="87"/>
      <c r="M22" s="105">
        <f>SUM(M18:M20)+SUM(M12:M14)+M16+SUM(M4:M10)</f>
        <v>0</v>
      </c>
      <c r="N22" s="105">
        <f t="shared" ref="N22:Q22" si="45">SUM(N18:N20)+SUM(N12:N14)+N16+SUM(N4:N10)</f>
        <v>0</v>
      </c>
      <c r="O22" s="105">
        <f t="shared" si="45"/>
        <v>0</v>
      </c>
      <c r="P22" s="105">
        <f t="shared" si="45"/>
        <v>0</v>
      </c>
      <c r="Q22" s="105">
        <f t="shared" si="45"/>
        <v>0</v>
      </c>
      <c r="R22" s="105"/>
      <c r="S22" s="105">
        <f>SUM(S18:S20)+SUM(S12:S14)+S16+SUM(S4:S10)</f>
        <v>0</v>
      </c>
      <c r="T22" s="105">
        <f t="shared" ref="T22:V22" si="46">SUM(T18:T20)+SUM(T12:T14)+T16+SUM(T4:T10)</f>
        <v>0</v>
      </c>
      <c r="U22" s="105">
        <f t="shared" si="46"/>
        <v>0</v>
      </c>
      <c r="V22" s="105">
        <f t="shared" si="46"/>
        <v>0</v>
      </c>
      <c r="W22" s="105">
        <f>SUM(W18:W20)+SUM(W12:W14)+W16+SUM(W4:W10)</f>
        <v>0</v>
      </c>
      <c r="X22" s="105"/>
      <c r="Y22" s="105">
        <f>SUM(Y18:Y20)+SUM(Y12:Y14)+Y16+SUM(Y4:Y10)</f>
        <v>0</v>
      </c>
      <c r="Z22" s="105">
        <f t="shared" ref="Z22:AC22" si="47">SUM(Z18:Z20)+SUM(Z12:Z14)+Z16+SUM(Z4:Z10)</f>
        <v>0</v>
      </c>
      <c r="AA22" s="105">
        <f>SUM(AA18:AA20)+SUM(AA12:AA14)+AA16+SUM(AA4:AA10)</f>
        <v>0</v>
      </c>
      <c r="AB22" s="105">
        <f t="shared" si="47"/>
        <v>0</v>
      </c>
      <c r="AC22" s="105">
        <f t="shared" si="47"/>
        <v>0</v>
      </c>
      <c r="AD22" s="105"/>
      <c r="AF22" s="112"/>
    </row>
    <row r="23" spans="1:32" ht="21.5" x14ac:dyDescent="0.35">
      <c r="A23" s="82" t="s">
        <v>48</v>
      </c>
      <c r="B23" s="88" t="s">
        <v>49</v>
      </c>
      <c r="F23" s="89" t="s">
        <v>50</v>
      </c>
      <c r="G23" s="89"/>
      <c r="H23" s="89"/>
      <c r="I23" s="89"/>
      <c r="J23" s="89"/>
      <c r="K23" s="89"/>
      <c r="L23" s="89"/>
      <c r="M23" s="106">
        <f>IF(M22&gt;=25,25,SUM(M4:M10)+SUM(M12:M14)+SUM(M16)+SUM(M18:M20))</f>
        <v>0</v>
      </c>
      <c r="N23" s="106">
        <f>IF(N22&gt;=25,25,SUM(N4:N10)+SUM(N12:N16)+SUM(N18:N20))</f>
        <v>0</v>
      </c>
      <c r="O23" s="106">
        <f>IF(O22&gt;=25,25,SUM(O4:O10)+SUM(O12:O16)+SUM(O18:O20))</f>
        <v>0</v>
      </c>
      <c r="P23" s="106">
        <f>IF(P22&gt;=25,25,SUM(P4:P10)+SUM(P12:P16)+SUM(P18:P20))</f>
        <v>0</v>
      </c>
      <c r="Q23" s="106">
        <f>IF(Q22&gt;=25,25,SUM(Q4:Q10)+SUM(Q12:Q16)+SUM(Q18:Q20))</f>
        <v>0</v>
      </c>
      <c r="R23" s="106"/>
      <c r="S23" s="106">
        <f t="shared" ref="S23:W23" si="48">IF(S22&gt;=25,25,SUM(S4:S10)+SUM(S12:S16)+SUM(S18:S20))</f>
        <v>0</v>
      </c>
      <c r="T23" s="106">
        <f t="shared" si="48"/>
        <v>0</v>
      </c>
      <c r="U23" s="106">
        <f t="shared" si="48"/>
        <v>0</v>
      </c>
      <c r="V23" s="106">
        <f t="shared" si="48"/>
        <v>0</v>
      </c>
      <c r="W23" s="106">
        <f t="shared" si="48"/>
        <v>0</v>
      </c>
      <c r="X23" s="106"/>
      <c r="Y23" s="106">
        <f t="shared" ref="Y23" si="49">IF(Y22&gt;=25,25,SUM(Y4:Y10)+SUM(Y12:Y16)+SUM(Y18:Y20))</f>
        <v>0</v>
      </c>
      <c r="Z23" s="106">
        <f t="shared" ref="Z23" si="50">IF(Z22&gt;=25,25,SUM(Z4:Z10)+SUM(Z12:Z16)+SUM(Z18:Z20))</f>
        <v>0</v>
      </c>
      <c r="AA23" s="106">
        <f t="shared" ref="AA23" si="51">IF(AA22&gt;=25,25,SUM(AA4:AA10)+SUM(AA12:AA16)+SUM(AA18:AA20))</f>
        <v>0</v>
      </c>
      <c r="AB23" s="106">
        <f t="shared" ref="AB23" si="52">IF(AB22&gt;=25,25,SUM(AB4:AB10)+SUM(AB12:AB16)+SUM(AB18:AB20))</f>
        <v>0</v>
      </c>
      <c r="AC23" s="106">
        <f t="shared" ref="AC23" si="53">IF(AC22&gt;=25,25,SUM(AC4:AC10)+SUM(AC12:AC16)+SUM(AC18:AC20))</f>
        <v>0</v>
      </c>
      <c r="AD23" s="106"/>
      <c r="AE23" s="7" t="s">
        <v>61</v>
      </c>
      <c r="AF23" s="114">
        <f>(AF21+AF15+AF17+AF11)</f>
        <v>0</v>
      </c>
    </row>
    <row r="24" spans="1:32" ht="21" customHeight="1" x14ac:dyDescent="0.35">
      <c r="A24" s="82" t="s">
        <v>51</v>
      </c>
      <c r="B24" s="82" t="s">
        <v>68</v>
      </c>
      <c r="M24" s="108"/>
      <c r="N24" s="108"/>
      <c r="O24" s="108"/>
      <c r="P24" s="108"/>
      <c r="Q24" s="108"/>
      <c r="R24" s="108"/>
      <c r="S24" s="107">
        <f>IF(S22&gt;25,S22-S23,0)</f>
        <v>0</v>
      </c>
      <c r="T24" s="107">
        <f t="shared" ref="T24:AC24" si="54">IF(T22&gt;25,T22-T23,0)</f>
        <v>0</v>
      </c>
      <c r="U24" s="107">
        <f t="shared" si="54"/>
        <v>0</v>
      </c>
      <c r="V24" s="107">
        <f t="shared" si="54"/>
        <v>0</v>
      </c>
      <c r="W24" s="107">
        <f t="shared" si="54"/>
        <v>0</v>
      </c>
      <c r="X24" s="107"/>
      <c r="Y24" s="107">
        <f t="shared" si="54"/>
        <v>0</v>
      </c>
      <c r="Z24" s="107">
        <f t="shared" si="54"/>
        <v>0</v>
      </c>
      <c r="AA24" s="107">
        <f t="shared" si="54"/>
        <v>0</v>
      </c>
      <c r="AB24" s="107">
        <f t="shared" si="54"/>
        <v>0</v>
      </c>
      <c r="AC24" s="107">
        <f t="shared" si="54"/>
        <v>0</v>
      </c>
      <c r="AD24" s="107"/>
      <c r="AE24" s="7" t="s">
        <v>65</v>
      </c>
      <c r="AF24" s="114">
        <f>(AF21+AF15+AF17+AF11)-SUM(Y24:AC24)</f>
        <v>0</v>
      </c>
    </row>
    <row r="25" spans="1:32" x14ac:dyDescent="0.35">
      <c r="S25" s="5" t="s">
        <v>66</v>
      </c>
      <c r="Y25" s="5" t="s">
        <v>67</v>
      </c>
    </row>
    <row r="26" spans="1:32" x14ac:dyDescent="0.35">
      <c r="B26" s="90" t="s">
        <v>52</v>
      </c>
      <c r="C26" s="18" t="str">
        <f>IF(AF24&gt;=70,"CUMPLE ","NO CUMPLE")</f>
        <v>NO CUMPLE</v>
      </c>
      <c r="D26" s="18"/>
      <c r="E26" s="18"/>
      <c r="F26" s="5" t="s">
        <v>53</v>
      </c>
      <c r="G26" s="91"/>
      <c r="H26" s="91"/>
      <c r="I26" s="5"/>
      <c r="J26" s="5"/>
      <c r="K26" s="5"/>
      <c r="L26" s="5"/>
      <c r="M26" s="5"/>
      <c r="N26" s="5"/>
      <c r="O26" s="5"/>
      <c r="P26" s="5"/>
    </row>
  </sheetData>
  <sheetProtection password="CC39" sheet="1" objects="1" scenarios="1" formatCells="0"/>
  <mergeCells count="16">
    <mergeCell ref="X1:X3"/>
    <mergeCell ref="F23:L23"/>
    <mergeCell ref="C26:E26"/>
    <mergeCell ref="F15:K15"/>
    <mergeCell ref="M1:Q2"/>
    <mergeCell ref="R1:R3"/>
    <mergeCell ref="F11:K11"/>
    <mergeCell ref="F17:K17"/>
    <mergeCell ref="F21:K21"/>
    <mergeCell ref="F22:L22"/>
    <mergeCell ref="C1:C3"/>
    <mergeCell ref="D1:D3"/>
    <mergeCell ref="E1:E3"/>
    <mergeCell ref="F1:F3"/>
    <mergeCell ref="G1:K2"/>
    <mergeCell ref="L1:L3"/>
  </mergeCells>
  <conditionalFormatting sqref="C26:E26">
    <cfRule type="containsText" dxfId="3" priority="4" operator="containsText" text="CUMPLE">
      <formula>NOT(ISERROR(SEARCH("CUMPLE",C26)))</formula>
    </cfRule>
    <cfRule type="containsText" dxfId="2" priority="3" operator="containsText" text="NO CUMPLE">
      <formula>NOT(ISERROR(SEARCH("NO CUMPLE",C26)))</formula>
    </cfRule>
  </conditionalFormatting>
  <conditionalFormatting sqref="AE24:AF24">
    <cfRule type="cellIs" dxfId="1" priority="2" operator="greaterThanOrEqual">
      <formula>70</formula>
    </cfRule>
    <cfRule type="cellIs" dxfId="0" priority="1" operator="lessThan">
      <formula>70</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Gallardo</dc:creator>
  <cp:lastModifiedBy>Rodolfo Rodriguez</cp:lastModifiedBy>
  <dcterms:created xsi:type="dcterms:W3CDTF">2018-08-08T11:25:21Z</dcterms:created>
  <dcterms:modified xsi:type="dcterms:W3CDTF">2019-04-28T16:25:42Z</dcterms:modified>
</cp:coreProperties>
</file>